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Tabelle2" sheetId="1" r:id="rId1"/>
  </sheets>
  <definedNames>
    <definedName name="_xlnm.Print_Area" localSheetId="0">Tabelle2!$A$1:$N$32</definedName>
  </definedNames>
  <calcPr calcId="145621"/>
</workbook>
</file>

<file path=xl/calcChain.xml><?xml version="1.0" encoding="utf-8"?>
<calcChain xmlns="http://schemas.openxmlformats.org/spreadsheetml/2006/main">
  <c r="F10" i="1" l="1"/>
  <c r="P13" i="1"/>
  <c r="B8" i="1"/>
  <c r="K38" i="1"/>
  <c r="C47" i="1"/>
  <c r="L38" i="1"/>
  <c r="D47" i="1"/>
  <c r="J38" i="1"/>
  <c r="C48" i="1"/>
  <c r="D48" i="1"/>
  <c r="E48" i="1"/>
  <c r="I38" i="1"/>
  <c r="C49" i="1"/>
  <c r="D49" i="1"/>
  <c r="E49" i="1"/>
  <c r="F49" i="1"/>
  <c r="H38" i="1"/>
  <c r="E52" i="1"/>
  <c r="D50" i="1"/>
  <c r="Q50" i="1"/>
  <c r="E50" i="1"/>
  <c r="F50" i="1"/>
  <c r="S50" i="1"/>
  <c r="G50" i="1"/>
  <c r="G38" i="1"/>
  <c r="D51" i="1"/>
  <c r="E51" i="1"/>
  <c r="F51" i="1"/>
  <c r="G51" i="1"/>
  <c r="H51" i="1"/>
  <c r="F38" i="1"/>
  <c r="C52" i="1"/>
  <c r="F52" i="1"/>
  <c r="G52" i="1"/>
  <c r="H52" i="1"/>
  <c r="I52" i="1"/>
  <c r="E38" i="1"/>
  <c r="C53" i="1"/>
  <c r="D53" i="1"/>
  <c r="E53" i="1"/>
  <c r="G53" i="1"/>
  <c r="H53" i="1"/>
  <c r="I53" i="1"/>
  <c r="J53" i="1"/>
  <c r="D38" i="1"/>
  <c r="D54" i="1"/>
  <c r="Q54" i="1"/>
  <c r="E54" i="1"/>
  <c r="F54" i="1"/>
  <c r="S54" i="1"/>
  <c r="H54" i="1"/>
  <c r="U54" i="1"/>
  <c r="I54" i="1"/>
  <c r="J54" i="1"/>
  <c r="W54" i="1"/>
  <c r="K54" i="1"/>
  <c r="C46" i="1"/>
  <c r="C38" i="1"/>
  <c r="N54" i="1"/>
  <c r="AA54" i="1"/>
  <c r="M53" i="1"/>
  <c r="N52" i="1"/>
  <c r="AA52" i="1"/>
  <c r="L52" i="1"/>
  <c r="L51" i="1"/>
  <c r="M51" i="1"/>
  <c r="N51" i="1"/>
  <c r="K51" i="1"/>
  <c r="K50" i="1"/>
  <c r="L50" i="1"/>
  <c r="M50" i="1"/>
  <c r="J50" i="1"/>
  <c r="W50" i="1"/>
  <c r="K49" i="1"/>
  <c r="L49" i="1"/>
  <c r="M49" i="1"/>
  <c r="I49" i="1"/>
  <c r="J48" i="1"/>
  <c r="K48" i="1"/>
  <c r="L48" i="1"/>
  <c r="N48" i="1"/>
  <c r="H48" i="1"/>
  <c r="H47" i="1"/>
  <c r="I47" i="1"/>
  <c r="J47" i="1"/>
  <c r="L47" i="1"/>
  <c r="Y47" i="1"/>
  <c r="M47" i="1"/>
  <c r="N47" i="1"/>
  <c r="AA47" i="1"/>
  <c r="G47" i="1"/>
  <c r="G46" i="1"/>
  <c r="H46" i="1"/>
  <c r="I46" i="1"/>
  <c r="K46" i="1"/>
  <c r="L46" i="1"/>
  <c r="M46" i="1"/>
  <c r="N46" i="1"/>
  <c r="F46" i="1"/>
  <c r="S46" i="1"/>
  <c r="G45" i="1"/>
  <c r="H45" i="1"/>
  <c r="I45" i="1"/>
  <c r="K45" i="1"/>
  <c r="L45" i="1"/>
  <c r="M45" i="1"/>
  <c r="N45" i="1"/>
  <c r="E45" i="1"/>
  <c r="F44" i="1"/>
  <c r="G44" i="1"/>
  <c r="H44" i="1"/>
  <c r="J44" i="1"/>
  <c r="K44" i="1"/>
  <c r="L44" i="1"/>
  <c r="M44" i="1"/>
  <c r="D44" i="1"/>
  <c r="E43" i="1"/>
  <c r="F43" i="1"/>
  <c r="G43" i="1"/>
  <c r="I43" i="1"/>
  <c r="J43" i="1"/>
  <c r="K43" i="1"/>
  <c r="L43" i="1"/>
  <c r="C43" i="1"/>
  <c r="B54" i="1"/>
  <c r="B53" i="1"/>
  <c r="B52" i="1"/>
  <c r="B51" i="1"/>
  <c r="B50" i="1"/>
  <c r="B49" i="1"/>
  <c r="B48" i="1"/>
  <c r="Y48" i="1"/>
  <c r="B47" i="1"/>
  <c r="B46" i="1"/>
  <c r="B45" i="1"/>
  <c r="B44" i="1"/>
  <c r="F61" i="1"/>
  <c r="B43" i="1"/>
  <c r="V43" i="1"/>
  <c r="P44" i="1"/>
  <c r="X44" i="1"/>
  <c r="Z44" i="1"/>
  <c r="AA44" i="1"/>
  <c r="P45" i="1"/>
  <c r="Q45" i="1"/>
  <c r="R45" i="1"/>
  <c r="T45" i="1"/>
  <c r="V45" i="1"/>
  <c r="X45" i="1"/>
  <c r="Z45" i="1"/>
  <c r="P46" i="1"/>
  <c r="Q46" i="1"/>
  <c r="R46" i="1"/>
  <c r="T46" i="1"/>
  <c r="U46" i="1"/>
  <c r="V46" i="1"/>
  <c r="X46" i="1"/>
  <c r="Y46" i="1"/>
  <c r="Z46" i="1"/>
  <c r="AA46" i="1"/>
  <c r="P47" i="1"/>
  <c r="R47" i="1"/>
  <c r="S47" i="1"/>
  <c r="T47" i="1"/>
  <c r="V47" i="1"/>
  <c r="Z47" i="1"/>
  <c r="S48" i="1"/>
  <c r="T48" i="1"/>
  <c r="P49" i="1"/>
  <c r="R49" i="1"/>
  <c r="T49" i="1"/>
  <c r="U49" i="1"/>
  <c r="V49" i="1"/>
  <c r="X49" i="1"/>
  <c r="Z49" i="1"/>
  <c r="R50" i="1"/>
  <c r="T50" i="1"/>
  <c r="U50" i="1"/>
  <c r="V50" i="1"/>
  <c r="X50" i="1"/>
  <c r="Y50" i="1"/>
  <c r="Z50" i="1"/>
  <c r="R51" i="1"/>
  <c r="T51" i="1"/>
  <c r="V51" i="1"/>
  <c r="W51" i="1"/>
  <c r="X51" i="1"/>
  <c r="Z51" i="1"/>
  <c r="P52" i="1"/>
  <c r="S52" i="1"/>
  <c r="T52" i="1"/>
  <c r="U52" i="1"/>
  <c r="V52" i="1"/>
  <c r="W52" i="1"/>
  <c r="X52" i="1"/>
  <c r="Y52" i="1"/>
  <c r="P53" i="1"/>
  <c r="R53" i="1"/>
  <c r="T53" i="1"/>
  <c r="V53" i="1"/>
  <c r="X53" i="1"/>
  <c r="Y53" i="1"/>
  <c r="Z53" i="1"/>
  <c r="R54" i="1"/>
  <c r="V54" i="1"/>
  <c r="X54" i="1"/>
  <c r="Y54" i="1"/>
  <c r="Z54" i="1"/>
  <c r="Z43" i="1"/>
  <c r="AA43" i="1"/>
  <c r="P43" i="1"/>
  <c r="N71" i="1"/>
  <c r="M71" i="1"/>
  <c r="L71" i="1"/>
  <c r="K71" i="1"/>
  <c r="J71" i="1"/>
  <c r="I71" i="1"/>
  <c r="H71" i="1"/>
  <c r="F71" i="1"/>
  <c r="E71" i="1"/>
  <c r="D71" i="1"/>
  <c r="L70" i="1"/>
  <c r="J70" i="1"/>
  <c r="H70" i="1"/>
  <c r="D70" i="1"/>
  <c r="N69" i="1"/>
  <c r="L69" i="1"/>
  <c r="K69" i="1"/>
  <c r="J69" i="1"/>
  <c r="I69" i="1"/>
  <c r="H69" i="1"/>
  <c r="G69" i="1"/>
  <c r="F69" i="1"/>
  <c r="C69" i="1"/>
  <c r="N68" i="1"/>
  <c r="M68" i="1"/>
  <c r="L68" i="1"/>
  <c r="K68" i="1"/>
  <c r="J68" i="1"/>
  <c r="I68" i="1"/>
  <c r="H68" i="1"/>
  <c r="G68" i="1"/>
  <c r="F68" i="1"/>
  <c r="E68" i="1"/>
  <c r="D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I66" i="1"/>
  <c r="H66" i="1"/>
  <c r="G66" i="1"/>
  <c r="F66" i="1"/>
  <c r="E66" i="1"/>
  <c r="D66" i="1"/>
  <c r="C66" i="1"/>
  <c r="H65" i="1"/>
  <c r="G65" i="1"/>
  <c r="N64" i="1"/>
  <c r="M64" i="1"/>
  <c r="L64" i="1"/>
  <c r="J64" i="1"/>
  <c r="I64" i="1"/>
  <c r="H64" i="1"/>
  <c r="G64" i="1"/>
  <c r="F64" i="1"/>
  <c r="E64" i="1"/>
  <c r="D64" i="1"/>
  <c r="C64" i="1"/>
  <c r="N63" i="1"/>
  <c r="M63" i="1"/>
  <c r="L63" i="1"/>
  <c r="K63" i="1"/>
  <c r="I63" i="1"/>
  <c r="H63" i="1"/>
  <c r="G63" i="1"/>
  <c r="F63" i="1"/>
  <c r="E63" i="1"/>
  <c r="D63" i="1"/>
  <c r="C63" i="1"/>
  <c r="N62" i="1"/>
  <c r="M62" i="1"/>
  <c r="L62" i="1"/>
  <c r="K62" i="1"/>
  <c r="I62" i="1"/>
  <c r="H62" i="1"/>
  <c r="G62" i="1"/>
  <c r="E62" i="1"/>
  <c r="D62" i="1"/>
  <c r="C62" i="1"/>
  <c r="N60" i="1"/>
  <c r="F60" i="1"/>
  <c r="E60" i="1"/>
  <c r="C60" i="1"/>
  <c r="B9" i="1"/>
  <c r="E69" i="1"/>
  <c r="R52" i="1"/>
  <c r="U45" i="1"/>
  <c r="Y45" i="1"/>
  <c r="AA45" i="1"/>
  <c r="Q49" i="1"/>
  <c r="S49" i="1"/>
  <c r="Y49" i="1"/>
  <c r="Q53" i="1"/>
  <c r="U53" i="1"/>
  <c r="W53" i="1"/>
  <c r="K70" i="1"/>
  <c r="W47" i="1"/>
  <c r="U47" i="1"/>
  <c r="M70" i="1"/>
  <c r="E70" i="1"/>
  <c r="C70" i="1"/>
  <c r="C51" i="1"/>
  <c r="D52" i="1"/>
  <c r="N50" i="1"/>
  <c r="K47" i="1"/>
  <c r="J46" i="1"/>
  <c r="AA51" i="1"/>
  <c r="Y51" i="1"/>
  <c r="C54" i="1"/>
  <c r="N53" i="1"/>
  <c r="M52" i="1"/>
  <c r="J49" i="1"/>
  <c r="I48" i="1"/>
  <c r="F45" i="1"/>
  <c r="E44" i="1"/>
  <c r="D43" i="1"/>
  <c r="I70" i="1"/>
  <c r="G70" i="1"/>
  <c r="U51" i="1"/>
  <c r="S51" i="1"/>
  <c r="Q51" i="1"/>
  <c r="C50" i="1"/>
  <c r="F53" i="1"/>
  <c r="G54" i="1"/>
  <c r="N49" i="1"/>
  <c r="M48" i="1"/>
  <c r="J45" i="1"/>
  <c r="I44" i="1"/>
  <c r="H43" i="1"/>
  <c r="Q47" i="1"/>
  <c r="M65" i="1"/>
  <c r="Z48" i="1"/>
  <c r="S45" i="1"/>
  <c r="F62" i="1"/>
  <c r="W49" i="1"/>
  <c r="J66" i="1"/>
  <c r="AA53" i="1"/>
  <c r="N70" i="1"/>
  <c r="K64" i="1"/>
  <c r="X47" i="1"/>
  <c r="Q52" i="1"/>
  <c r="D69" i="1"/>
  <c r="G71" i="1"/>
  <c r="T54" i="1"/>
  <c r="C67" i="1"/>
  <c r="P50" i="1"/>
  <c r="H60" i="1"/>
  <c r="W45" i="1"/>
  <c r="J62" i="1"/>
  <c r="AA49" i="1"/>
  <c r="N66" i="1"/>
  <c r="S53" i="1"/>
  <c r="F70" i="1"/>
  <c r="V48" i="1"/>
  <c r="M69" i="1"/>
  <c r="Z52" i="1"/>
  <c r="C71" i="1"/>
  <c r="P54" i="1"/>
  <c r="W46" i="1"/>
  <c r="J63" i="1"/>
  <c r="AA50" i="1"/>
  <c r="N67" i="1"/>
  <c r="C68" i="1"/>
  <c r="P51" i="1"/>
  <c r="T43" i="1"/>
  <c r="T56" i="1"/>
  <c r="K60" i="1"/>
  <c r="S43" i="1"/>
  <c r="L60" i="1"/>
  <c r="R43" i="1"/>
  <c r="M60" i="1"/>
  <c r="H61" i="1"/>
  <c r="H56" i="1"/>
  <c r="H14" i="1"/>
  <c r="W44" i="1"/>
  <c r="J61" i="1"/>
  <c r="V44" i="1"/>
  <c r="K61" i="1"/>
  <c r="U44" i="1"/>
  <c r="I61" i="1"/>
  <c r="L61" i="1"/>
  <c r="Q44" i="1"/>
  <c r="S44" i="1"/>
  <c r="G61" i="1"/>
  <c r="Y43" i="1"/>
  <c r="S56" i="1"/>
  <c r="U43" i="1"/>
  <c r="G60" i="1"/>
  <c r="X43" i="1"/>
  <c r="D60" i="1"/>
  <c r="I60" i="1"/>
  <c r="W43" i="1"/>
  <c r="Q43" i="1"/>
  <c r="J60" i="1"/>
  <c r="V56" i="1"/>
  <c r="R44" i="1"/>
  <c r="C61" i="1"/>
  <c r="M61" i="1"/>
  <c r="M56" i="1"/>
  <c r="T44" i="1"/>
  <c r="E61" i="1"/>
  <c r="D61" i="1"/>
  <c r="N61" i="1"/>
  <c r="Y44" i="1"/>
  <c r="Y56" i="1"/>
  <c r="Z56" i="1"/>
  <c r="J65" i="1"/>
  <c r="W48" i="1"/>
  <c r="X48" i="1"/>
  <c r="U48" i="1"/>
  <c r="E65" i="1"/>
  <c r="F65" i="1"/>
  <c r="F56" i="1"/>
  <c r="F14" i="1"/>
  <c r="R48" i="1"/>
  <c r="I65" i="1"/>
  <c r="K65" i="1"/>
  <c r="Q48" i="1"/>
  <c r="C65" i="1"/>
  <c r="C56" i="1"/>
  <c r="L65" i="1"/>
  <c r="P48" i="1"/>
  <c r="P56" i="1"/>
  <c r="AA48" i="1"/>
  <c r="AA56" i="1"/>
  <c r="D65" i="1"/>
  <c r="N65" i="1"/>
  <c r="L56" i="1"/>
  <c r="AL56" i="1"/>
  <c r="U56" i="1"/>
  <c r="G56" i="1"/>
  <c r="G14" i="1"/>
  <c r="Q56" i="1"/>
  <c r="W56" i="1"/>
  <c r="E56" i="1"/>
  <c r="E57" i="1"/>
  <c r="E15" i="1"/>
  <c r="K56" i="1"/>
  <c r="K57" i="1"/>
  <c r="K15" i="1"/>
  <c r="N56" i="1"/>
  <c r="N57" i="1"/>
  <c r="N15" i="1"/>
  <c r="I56" i="1"/>
  <c r="AI56" i="1"/>
  <c r="R56" i="1"/>
  <c r="X56" i="1"/>
  <c r="AK56" i="1"/>
  <c r="D56" i="1"/>
  <c r="AD56" i="1"/>
  <c r="H57" i="1"/>
  <c r="H15" i="1"/>
  <c r="J56" i="1"/>
  <c r="M14" i="1"/>
  <c r="M57" i="1"/>
  <c r="M15" i="1"/>
  <c r="AM56" i="1"/>
  <c r="AH56" i="1"/>
  <c r="AF56" i="1"/>
  <c r="F57" i="1"/>
  <c r="F15" i="1"/>
  <c r="F17" i="1"/>
  <c r="L14" i="1"/>
  <c r="AC56" i="1"/>
  <c r="C14" i="1"/>
  <c r="C57" i="1"/>
  <c r="C15" i="1"/>
  <c r="K14" i="1"/>
  <c r="AN56" i="1"/>
  <c r="N14" i="1"/>
  <c r="G57" i="1"/>
  <c r="G15" i="1"/>
  <c r="AG56" i="1"/>
  <c r="AE56" i="1"/>
  <c r="L57" i="1"/>
  <c r="L15" i="1"/>
  <c r="E14" i="1"/>
  <c r="D57" i="1"/>
  <c r="D15" i="1"/>
  <c r="I14" i="1"/>
  <c r="I57" i="1"/>
  <c r="I15" i="1"/>
  <c r="J14" i="1"/>
  <c r="AJ56" i="1"/>
  <c r="D14" i="1"/>
  <c r="J57" i="1"/>
  <c r="J15" i="1"/>
  <c r="G17" i="1"/>
  <c r="H17" i="1"/>
  <c r="C18" i="1"/>
  <c r="C19" i="1"/>
  <c r="I17" i="1"/>
  <c r="J17" i="1"/>
  <c r="K17" i="1"/>
  <c r="L17" i="1"/>
  <c r="M17" i="1"/>
  <c r="N17" i="1"/>
  <c r="C17" i="1"/>
  <c r="D17" i="1"/>
  <c r="E17" i="1"/>
</calcChain>
</file>

<file path=xl/sharedStrings.xml><?xml version="1.0" encoding="utf-8"?>
<sst xmlns="http://schemas.openxmlformats.org/spreadsheetml/2006/main" count="151" uniqueCount="53">
  <si>
    <t>Abschätzung der Milchproduktion im Jahresverlauf</t>
  </si>
  <si>
    <t>Mit diesem Blatt können Sie die Milchproduktion im Jahresverlauf in Abhängigkeit von der Verteilung der</t>
  </si>
  <si>
    <t>Abkalbungen und vom Leistungsniveau abschätzen</t>
  </si>
  <si>
    <t>zu beachten: Eingabe in alle gelb hinterlegten Felder notwendig</t>
  </si>
  <si>
    <t>Produzierte Milch</t>
  </si>
  <si>
    <t>zumeist 10-15 % unter der LKV-Leistung</t>
  </si>
  <si>
    <t>Kälbermilch</t>
  </si>
  <si>
    <t>kg/Kuh und Jahr</t>
  </si>
  <si>
    <t>Verlustmilch</t>
  </si>
  <si>
    <t>Verkaufsmilch</t>
  </si>
  <si>
    <t xml:space="preserve">Verkaufsmilch </t>
  </si>
  <si>
    <t>kg/Betrieb und Jahr</t>
  </si>
  <si>
    <t>Kühe (Abkalbungen)</t>
  </si>
  <si>
    <t>Jän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</si>
  <si>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</si>
  <si>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</si>
  <si>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</si>
  <si>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</si>
  <si>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</si>
  <si>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</si>
  <si>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</si>
  <si>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</si>
  <si>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</si>
  <si>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</si>
  <si>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</si>
  <si>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 Abkalbungen</t>
  </si>
  <si>
    <t>Abkalbungen/Monat</t>
  </si>
  <si>
    <t>Kühe</t>
  </si>
  <si>
    <t>Prod. Tagesmilchmenge</t>
  </si>
  <si>
    <t>kg</t>
  </si>
  <si>
    <t>Prod. Monatsmilchmenge</t>
  </si>
  <si>
    <t>Prod. Milchmenge ab 1. April:</t>
  </si>
  <si>
    <t>Prod. Milch 1. Mai - 15. Oktober:</t>
  </si>
  <si>
    <t>% der Jahresmenge</t>
  </si>
  <si>
    <t xml:space="preserve">   Melkkühe, Stück/Tag</t>
  </si>
  <si>
    <t xml:space="preserve">                   Abkalbungen, Kühe/Monat</t>
  </si>
  <si>
    <t xml:space="preserve">        Tagesmilchmenge, kg/Betrieb</t>
  </si>
  <si>
    <t xml:space="preserve">        Durchschnittsleistung, kg/lakt. Kuh</t>
  </si>
  <si>
    <t xml:space="preserve">0x       </t>
  </si>
  <si>
    <t>? Kühe ?</t>
  </si>
  <si>
    <t>Monat</t>
  </si>
  <si>
    <t>Tagesmilch</t>
  </si>
  <si>
    <t>Monatsmilch</t>
  </si>
  <si>
    <t>März</t>
  </si>
  <si>
    <t>April</t>
  </si>
  <si>
    <t>Juni</t>
  </si>
  <si>
    <t>Juli</t>
  </si>
  <si>
    <t>August</t>
  </si>
  <si>
    <t>Sept</t>
  </si>
  <si>
    <t>→</t>
  </si>
  <si>
    <r>
      <t xml:space="preserve">Stück/Betrieb bzw. Jahr </t>
    </r>
    <r>
      <rPr>
        <sz val="12"/>
        <color indexed="8"/>
        <rFont val="Arial"/>
        <family val="2"/>
      </rPr>
      <t>→</t>
    </r>
  </si>
  <si>
    <t xml:space="preserve">kg/Kuh und Jahr </t>
  </si>
  <si>
    <t>HBLFA Raumberg-Gumpenstein, Bio-Institut, A. Steinwidder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</si>
</sst>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"/>
  </numFmts>
  <fonts count="4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62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56"/>
      <name val="Calibri"/>
      <family val="2"/>
    </font>
    <font>
      <b/>
      <sz val="12"/>
      <color indexed="36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6"/>
      <color indexed="10"/>
      <name val="Calibri"/>
      <family val="2"/>
    </font>
    <font>
      <b/>
      <sz val="16"/>
      <color indexed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8" fillId="6" borderId="0" applyNumberFormat="0" applyBorder="0" applyAlignment="0" applyProtection="0"/>
    <xf numFmtId="0" fontId="32" fillId="9" borderId="2" applyNumberFormat="0" applyAlignment="0" applyProtection="0"/>
    <xf numFmtId="0" fontId="2" fillId="22" borderId="3" applyNumberFormat="0" applyAlignment="0" applyProtection="0"/>
    <xf numFmtId="0" fontId="3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9" borderId="2" applyNumberFormat="0" applyAlignment="0" applyProtection="0"/>
    <xf numFmtId="171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29" fillId="10" borderId="0" applyNumberFormat="0" applyBorder="0" applyAlignment="0" applyProtection="0"/>
    <xf numFmtId="0" fontId="1" fillId="3" borderId="8" applyNumberFormat="0" applyFont="0" applyAlignment="0" applyProtection="0"/>
    <xf numFmtId="0" fontId="31" fillId="9" borderId="1" applyNumberForma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/>
    <xf numFmtId="0" fontId="0" fillId="23" borderId="0" xfId="0" applyFill="1"/>
    <xf numFmtId="0" fontId="0" fillId="23" borderId="0" xfId="0" applyFill="1" applyBorder="1"/>
    <xf numFmtId="170" fontId="5" fillId="23" borderId="0" xfId="42" applyFont="1" applyFill="1" applyAlignment="1">
      <alignment horizontal="center"/>
    </xf>
    <xf numFmtId="0" fontId="4" fillId="23" borderId="0" xfId="0" applyFont="1" applyFill="1" applyBorder="1"/>
    <xf numFmtId="0" fontId="15" fillId="23" borderId="0" xfId="0" applyFont="1" applyFill="1" applyProtection="1"/>
    <xf numFmtId="0" fontId="0" fillId="23" borderId="0" xfId="0" applyFill="1" applyProtection="1"/>
    <xf numFmtId="0" fontId="4" fillId="23" borderId="0" xfId="0" applyFont="1" applyFill="1" applyBorder="1" applyProtection="1"/>
    <xf numFmtId="0" fontId="0" fillId="0" borderId="0" xfId="0" applyProtection="1"/>
    <xf numFmtId="0" fontId="9" fillId="23" borderId="0" xfId="0" applyFont="1" applyFill="1" applyProtection="1"/>
    <xf numFmtId="0" fontId="10" fillId="24" borderId="0" xfId="0" applyFont="1" applyFill="1" applyProtection="1"/>
    <xf numFmtId="0" fontId="3" fillId="24" borderId="0" xfId="0" applyFont="1" applyFill="1" applyProtection="1"/>
    <xf numFmtId="0" fontId="3" fillId="23" borderId="0" xfId="0" applyFont="1" applyFill="1" applyProtection="1"/>
    <xf numFmtId="0" fontId="7" fillId="23" borderId="0" xfId="0" applyFont="1" applyFill="1" applyProtection="1"/>
    <xf numFmtId="0" fontId="16" fillId="23" borderId="0" xfId="0" applyFont="1" applyFill="1" applyProtection="1"/>
    <xf numFmtId="170" fontId="0" fillId="23" borderId="0" xfId="42" applyFont="1" applyFill="1" applyProtection="1"/>
    <xf numFmtId="0" fontId="11" fillId="23" borderId="10" xfId="0" applyFont="1" applyFill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0" fillId="23" borderId="0" xfId="0" applyFill="1" applyBorder="1" applyProtection="1"/>
    <xf numFmtId="0" fontId="14" fillId="23" borderId="0" xfId="0" applyFont="1" applyFill="1" applyProtection="1"/>
    <xf numFmtId="172" fontId="22" fillId="25" borderId="0" xfId="35" applyNumberFormat="1" applyFont="1" applyFill="1" applyAlignment="1" applyProtection="1">
      <alignment horizontal="center"/>
    </xf>
    <xf numFmtId="0" fontId="14" fillId="23" borderId="12" xfId="0" applyFont="1" applyFill="1" applyBorder="1" applyProtection="1"/>
    <xf numFmtId="0" fontId="14" fillId="23" borderId="10" xfId="0" applyFont="1" applyFill="1" applyBorder="1" applyProtection="1"/>
    <xf numFmtId="0" fontId="8" fillId="23" borderId="12" xfId="0" applyFont="1" applyFill="1" applyBorder="1" applyAlignment="1" applyProtection="1">
      <alignment horizontal="center"/>
    </xf>
    <xf numFmtId="0" fontId="11" fillId="26" borderId="13" xfId="0" applyFont="1" applyFill="1" applyBorder="1" applyProtection="1"/>
    <xf numFmtId="0" fontId="11" fillId="26" borderId="0" xfId="0" applyFont="1" applyFill="1" applyBorder="1" applyAlignment="1" applyProtection="1">
      <alignment horizontal="center"/>
    </xf>
    <xf numFmtId="1" fontId="13" fillId="26" borderId="0" xfId="0" applyNumberFormat="1" applyFont="1" applyFill="1" applyBorder="1" applyProtection="1"/>
    <xf numFmtId="1" fontId="13" fillId="26" borderId="14" xfId="0" applyNumberFormat="1" applyFont="1" applyFill="1" applyBorder="1" applyProtection="1"/>
    <xf numFmtId="0" fontId="11" fillId="25" borderId="13" xfId="0" applyFont="1" applyFill="1" applyBorder="1" applyProtection="1"/>
    <xf numFmtId="0" fontId="11" fillId="25" borderId="0" xfId="0" applyFont="1" applyFill="1" applyBorder="1" applyAlignment="1" applyProtection="1">
      <alignment horizontal="center"/>
    </xf>
    <xf numFmtId="1" fontId="13" fillId="25" borderId="0" xfId="0" applyNumberFormat="1" applyFont="1" applyFill="1" applyBorder="1" applyProtection="1"/>
    <xf numFmtId="1" fontId="13" fillId="25" borderId="14" xfId="0" applyNumberFormat="1" applyFont="1" applyFill="1" applyBorder="1" applyProtection="1"/>
    <xf numFmtId="0" fontId="8" fillId="26" borderId="13" xfId="0" applyFont="1" applyFill="1" applyBorder="1" applyProtection="1"/>
    <xf numFmtId="172" fontId="41" fillId="26" borderId="0" xfId="35" applyNumberFormat="1" applyFont="1" applyFill="1" applyBorder="1" applyProtection="1"/>
    <xf numFmtId="172" fontId="41" fillId="26" borderId="14" xfId="35" applyNumberFormat="1" applyFont="1" applyFill="1" applyBorder="1" applyProtection="1"/>
    <xf numFmtId="0" fontId="8" fillId="25" borderId="13" xfId="0" applyFont="1" applyFill="1" applyBorder="1" applyProtection="1"/>
    <xf numFmtId="0" fontId="13" fillId="25" borderId="0" xfId="0" applyFont="1" applyFill="1" applyBorder="1" applyProtection="1"/>
    <xf numFmtId="172" fontId="3" fillId="25" borderId="0" xfId="35" applyNumberFormat="1" applyFont="1" applyFill="1" applyBorder="1" applyAlignment="1" applyProtection="1">
      <alignment horizontal="center"/>
    </xf>
    <xf numFmtId="0" fontId="13" fillId="25" borderId="14" xfId="0" applyFont="1" applyFill="1" applyBorder="1" applyProtection="1"/>
    <xf numFmtId="0" fontId="8" fillId="26" borderId="15" xfId="0" applyFont="1" applyFill="1" applyBorder="1" applyProtection="1"/>
    <xf numFmtId="0" fontId="13" fillId="26" borderId="16" xfId="0" applyFont="1" applyFill="1" applyBorder="1" applyProtection="1"/>
    <xf numFmtId="1" fontId="11" fillId="27" borderId="16" xfId="0" applyNumberFormat="1" applyFont="1" applyFill="1" applyBorder="1" applyAlignment="1" applyProtection="1">
      <alignment horizontal="center"/>
    </xf>
    <xf numFmtId="0" fontId="13" fillId="26" borderId="17" xfId="0" applyFont="1" applyFill="1" applyBorder="1" applyProtection="1"/>
    <xf numFmtId="0" fontId="2" fillId="23" borderId="0" xfId="0" applyFont="1" applyFill="1" applyBorder="1" applyAlignment="1" applyProtection="1">
      <alignment horizontal="center"/>
    </xf>
    <xf numFmtId="0" fontId="0" fillId="23" borderId="0" xfId="0" applyFill="1" applyAlignment="1" applyProtection="1">
      <alignment horizontal="center"/>
    </xf>
    <xf numFmtId="0" fontId="18" fillId="23" borderId="0" xfId="0" applyFont="1" applyFill="1" applyBorder="1" applyProtection="1"/>
    <xf numFmtId="0" fontId="6" fillId="23" borderId="0" xfId="0" applyFont="1" applyFill="1" applyBorder="1" applyProtection="1"/>
    <xf numFmtId="0" fontId="2" fillId="23" borderId="0" xfId="0" applyFont="1" applyFill="1" applyBorder="1" applyProtection="1"/>
    <xf numFmtId="0" fontId="19" fillId="23" borderId="0" xfId="0" applyFont="1" applyFill="1" applyBorder="1" applyProtection="1"/>
    <xf numFmtId="0" fontId="20" fillId="23" borderId="0" xfId="0" applyFont="1" applyFill="1" applyBorder="1" applyProtection="1"/>
    <xf numFmtId="0" fontId="5" fillId="23" borderId="0" xfId="0" applyFont="1" applyFill="1" applyBorder="1" applyProtection="1"/>
    <xf numFmtId="0" fontId="4" fillId="23" borderId="0" xfId="0" applyFont="1" applyFill="1" applyBorder="1" applyAlignment="1" applyProtection="1">
      <alignment horizontal="center"/>
    </xf>
    <xf numFmtId="0" fontId="40" fillId="23" borderId="0" xfId="0" applyFont="1" applyFill="1" applyBorder="1" applyProtection="1"/>
    <xf numFmtId="0" fontId="36" fillId="23" borderId="0" xfId="0" applyFont="1" applyFill="1" applyBorder="1" applyProtection="1"/>
    <xf numFmtId="172" fontId="4" fillId="23" borderId="0" xfId="0" applyNumberFormat="1" applyFont="1" applyFill="1" applyBorder="1" applyProtection="1"/>
    <xf numFmtId="0" fontId="2" fillId="23" borderId="0" xfId="0" applyFont="1" applyFill="1" applyBorder="1" applyAlignment="1" applyProtection="1">
      <alignment horizontal="left"/>
    </xf>
    <xf numFmtId="0" fontId="37" fillId="23" borderId="0" xfId="0" applyFont="1" applyFill="1" applyBorder="1" applyAlignment="1" applyProtection="1">
      <alignment horizontal="center"/>
    </xf>
    <xf numFmtId="0" fontId="38" fillId="23" borderId="0" xfId="0" applyFont="1" applyFill="1" applyBorder="1" applyAlignment="1" applyProtection="1">
      <alignment horizontal="center"/>
    </xf>
    <xf numFmtId="172" fontId="4" fillId="23" borderId="0" xfId="0" applyNumberFormat="1" applyFont="1" applyFill="1" applyBorder="1" applyAlignment="1" applyProtection="1">
      <alignment horizontal="center"/>
    </xf>
    <xf numFmtId="170" fontId="37" fillId="23" borderId="0" xfId="42" applyFont="1" applyFill="1" applyBorder="1" applyProtection="1"/>
    <xf numFmtId="170" fontId="37" fillId="23" borderId="0" xfId="42" applyFont="1" applyFill="1" applyBorder="1" applyAlignment="1" applyProtection="1">
      <alignment horizontal="center"/>
    </xf>
    <xf numFmtId="170" fontId="37" fillId="23" borderId="0" xfId="42" applyFont="1" applyFill="1" applyBorder="1" applyAlignment="1" applyProtection="1">
      <alignment horizontal="left"/>
    </xf>
    <xf numFmtId="173" fontId="4" fillId="23" borderId="0" xfId="0" applyNumberFormat="1" applyFont="1" applyFill="1" applyBorder="1" applyProtection="1"/>
    <xf numFmtId="0" fontId="39" fillId="23" borderId="0" xfId="0" applyFont="1" applyFill="1" applyBorder="1" applyAlignment="1" applyProtection="1">
      <alignment horizontal="center"/>
    </xf>
    <xf numFmtId="0" fontId="4" fillId="23" borderId="0" xfId="0" applyFont="1" applyFill="1" applyProtection="1"/>
    <xf numFmtId="0" fontId="21" fillId="24" borderId="0" xfId="0" applyFont="1" applyFill="1" applyAlignment="1" applyProtection="1">
      <alignment horizontal="center"/>
      <protection locked="0"/>
    </xf>
    <xf numFmtId="172" fontId="21" fillId="24" borderId="0" xfId="35" applyNumberFormat="1" applyFont="1" applyFill="1" applyAlignment="1" applyProtection="1">
      <protection locked="0"/>
    </xf>
    <xf numFmtId="0" fontId="17" fillId="24" borderId="10" xfId="0" applyFont="1" applyFill="1" applyBorder="1" applyAlignment="1" applyProtection="1">
      <alignment horizontal="center"/>
      <protection locked="0"/>
    </xf>
    <xf numFmtId="0" fontId="17" fillId="24" borderId="11" xfId="0" applyFont="1" applyFill="1" applyBorder="1" applyAlignment="1" applyProtection="1">
      <alignment horizontal="center"/>
      <protection locked="0"/>
    </xf>
    <xf numFmtId="0" fontId="6" fillId="23" borderId="18" xfId="0" applyFont="1" applyFill="1" applyBorder="1" applyAlignment="1" applyProtection="1">
      <alignment horizontal="left"/>
    </xf>
    <xf numFmtId="0" fontId="12" fillId="23" borderId="18" xfId="0" applyFont="1" applyFill="1" applyBorder="1" applyAlignment="1">
      <alignment horizontal="left"/>
    </xf>
    <xf numFmtId="0" fontId="43" fillId="23" borderId="0" xfId="0" applyFont="1" applyFill="1" applyProtection="1"/>
    <xf numFmtId="0" fontId="44" fillId="23" borderId="0" xfId="0" applyFont="1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omma" xfId="35" builtinId="3"/>
    <cellStyle name="Linked Cell" xfId="36"/>
    <cellStyle name="Neutral" xfId="37" builtinId="28" customBuiltin="1"/>
    <cellStyle name="Note" xfId="38"/>
    <cellStyle name="Output" xfId="39"/>
    <cellStyle name="Standard" xfId="0" builtinId="0"/>
    <cellStyle name="Title" xfId="40"/>
    <cellStyle name="Total" xfId="41"/>
    <cellStyle name="Währung" xfId="42" builtinId="4"/>
    <cellStyle name="Warning Text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9170438648453"/>
          <c:y val="9.1954345542979779E-2"/>
          <c:w val="0.78153092013227887"/>
          <c:h val="0.689657591572348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Tabelle2!$C$55:$N$55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Tabelle2!$C$56:$N$56</c:f>
              <c:numCache>
                <c:formatCode>General</c:formatCode>
                <c:ptCount val="12"/>
                <c:pt idx="0">
                  <c:v>899.70197129999997</c:v>
                </c:pt>
                <c:pt idx="1">
                  <c:v>1368.6369496999998</c:v>
                </c:pt>
                <c:pt idx="2">
                  <c:v>1481.3850958</c:v>
                </c:pt>
                <c:pt idx="3">
                  <c:v>1459.7635229999999</c:v>
                </c:pt>
                <c:pt idx="4">
                  <c:v>1338.0108961999999</c:v>
                </c:pt>
                <c:pt idx="5">
                  <c:v>1206.8702733999999</c:v>
                </c:pt>
                <c:pt idx="6">
                  <c:v>1066.3416545999999</c:v>
                </c:pt>
                <c:pt idx="7">
                  <c:v>916.42503979999992</c:v>
                </c:pt>
                <c:pt idx="8">
                  <c:v>741.25852569999995</c:v>
                </c:pt>
                <c:pt idx="9">
                  <c:v>561.04049099999997</c:v>
                </c:pt>
                <c:pt idx="10">
                  <c:v>365.27221939999993</c:v>
                </c:pt>
                <c:pt idx="11">
                  <c:v>288.46905009999995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5616"/>
        <c:axId val="224105600"/>
      </c:lineChart>
      <c:catAx>
        <c:axId val="2240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4105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41056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4095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36704669184E-2"/>
          <c:y val="9.356778581749027E-2"/>
          <c:w val="0.88122935086413012"/>
          <c:h val="0.7076063802447701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Tabelle2!$A$43:$A$54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Tabelle2!$B$43:$B$54</c:f>
              <c:numCache>
                <c:formatCode>General</c:formatCode>
                <c:ptCount val="12"/>
                <c:pt idx="0">
                  <c:v>24</c:v>
                </c:pt>
                <c:pt idx="1">
                  <c:v>19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80800"/>
        <c:axId val="225982336"/>
      </c:lineChart>
      <c:catAx>
        <c:axId val="2259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5982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59823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5980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3888775035597"/>
          <c:y val="0.10526375904467657"/>
          <c:w val="0.83941755427683462"/>
          <c:h val="0.6959104070175838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Tabelle2!$P$55:$AA$55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Tabelle2!$P$56:$AA$56</c:f>
              <c:numCache>
                <c:formatCode>General</c:formatCode>
                <c:ptCount val="12"/>
                <c:pt idx="0">
                  <c:v>34</c:v>
                </c:pt>
                <c:pt idx="1">
                  <c:v>50</c:v>
                </c:pt>
                <c:pt idx="2">
                  <c:v>57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57</c:v>
                </c:pt>
                <c:pt idx="9">
                  <c:v>53</c:v>
                </c:pt>
                <c:pt idx="10">
                  <c:v>32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10240"/>
        <c:axId val="226011776"/>
      </c:lineChart>
      <c:catAx>
        <c:axId val="2260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6011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60117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6010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9180327868851"/>
          <c:y val="0.10227272727272728"/>
          <c:w val="0.77049180327868849"/>
          <c:h val="0.7045454545454545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Tabelle2!$AC$55:$AN$55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Tabelle2!$AC$56:$AN$56</c:f>
              <c:numCache>
                <c:formatCode>0.0</c:formatCode>
                <c:ptCount val="12"/>
                <c:pt idx="0">
                  <c:v>26.461822685294116</c:v>
                </c:pt>
                <c:pt idx="1">
                  <c:v>27.372738993999995</c:v>
                </c:pt>
                <c:pt idx="2">
                  <c:v>25.989212207017545</c:v>
                </c:pt>
                <c:pt idx="3">
                  <c:v>24.329392049999999</c:v>
                </c:pt>
                <c:pt idx="4">
                  <c:v>22.300181603333332</c:v>
                </c:pt>
                <c:pt idx="5">
                  <c:v>20.114504556666663</c:v>
                </c:pt>
                <c:pt idx="6">
                  <c:v>17.772360909999996</c:v>
                </c:pt>
                <c:pt idx="7">
                  <c:v>15.273750663333333</c:v>
                </c:pt>
                <c:pt idx="8">
                  <c:v>13.004535538596491</c:v>
                </c:pt>
                <c:pt idx="9">
                  <c:v>10.585669641509433</c:v>
                </c:pt>
                <c:pt idx="10">
                  <c:v>11.414756856249998</c:v>
                </c:pt>
                <c:pt idx="11">
                  <c:v>16.968767652941175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39680"/>
        <c:axId val="226041216"/>
      </c:lineChart>
      <c:catAx>
        <c:axId val="2260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60412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60412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6039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21</xdr:row>
      <xdr:rowOff>66675</xdr:rowOff>
    </xdr:from>
    <xdr:to>
      <xdr:col>9</xdr:col>
      <xdr:colOff>276225</xdr:colOff>
      <xdr:row>30</xdr:row>
      <xdr:rowOff>9525</xdr:rowOff>
    </xdr:to>
    <xdr:graphicFrame macro="">
      <xdr:nvGraphicFramePr>
        <xdr:cNvPr id="108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638175</xdr:colOff>
      <xdr:row>21</xdr:row>
      <xdr:rowOff>76200</xdr:rowOff>
    </xdr:from>
    <xdr:to>
      <xdr:col>5</xdr:col>
      <xdr:colOff>171450</xdr:colOff>
      <xdr:row>29</xdr:row>
      <xdr:rowOff>180975</xdr:rowOff>
    </xdr:to>
    <xdr:graphicFrame macro="">
      <xdr:nvGraphicFramePr>
        <xdr:cNvPr id="108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21</xdr:row>
      <xdr:rowOff>85725</xdr:rowOff>
    </xdr:from>
    <xdr:to>
      <xdr:col>1</xdr:col>
      <xdr:colOff>619125</xdr:colOff>
      <xdr:row>30</xdr:row>
      <xdr:rowOff>0</xdr:rowOff>
    </xdr:to>
    <xdr:graphicFrame macro="">
      <xdr:nvGraphicFramePr>
        <xdr:cNvPr id="108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21</xdr:row>
      <xdr:rowOff>57150</xdr:rowOff>
    </xdr:from>
    <xdr:to>
      <xdr:col>13</xdr:col>
      <xdr:colOff>514350</xdr:colOff>
      <xdr:row>30</xdr:row>
      <xdr:rowOff>19050</xdr:rowOff>
    </xdr:to>
    <xdr:graphicFrame macro="">
      <xdr:nvGraphicFramePr>
        <xdr:cNvPr id="108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495300</xdr:colOff>
      <xdr:row>1</xdr:row>
      <xdr:rowOff>28575</xdr:rowOff>
    </xdr:from>
    <xdr:to>
      <xdr:col>12</xdr:col>
      <xdr:colOff>371475</xdr:colOff>
      <xdr:row>4</xdr:row>
      <xdr:rowOff>28575</xdr:rowOff>
    </xdr:to>
    <xdr:pic>
      <xdr:nvPicPr>
        <xdr:cNvPr id="1085" name="Grafik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323850"/>
          <a:ext cx="1590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0"/>
  <sheetViews>
    <sheetView tabSelected="1" zoomScale="80" workbookViewId="0">
      <selection activeCell="C36" sqref="C36"/>
    </sheetView>
  </sheetViews>
  <sheetFormatPr baseColWidth="10" defaultColWidth="11.42578125" defaultRowHeight="15" x14ac:dyDescent="0.25"/>
  <cols>
    <col min="1" max="1" width="30.42578125" customWidth="1"/>
    <col min="2" max="2" width="13" customWidth="1"/>
    <col min="3" max="14" width="12.85546875" customWidth="1"/>
    <col min="15" max="15" width="4" style="4" customWidth="1"/>
    <col min="16" max="16" width="21.5703125" style="4" customWidth="1"/>
    <col min="17" max="17" width="12" customWidth="1"/>
    <col min="18" max="18" width="9" customWidth="1"/>
  </cols>
  <sheetData>
    <row r="1" spans="1:45" s="8" customFormat="1" ht="23.25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8" customFormat="1" x14ac:dyDescent="0.25">
      <c r="A2" s="9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8" customFormat="1" x14ac:dyDescent="0.25">
      <c r="A3" s="9" t="s">
        <v>2</v>
      </c>
      <c r="B3" s="6"/>
      <c r="C3" s="6"/>
      <c r="E3" s="10" t="s">
        <v>3</v>
      </c>
      <c r="F3" s="11"/>
      <c r="G3" s="11"/>
      <c r="H3" s="11"/>
      <c r="I3" s="11"/>
      <c r="J3" s="11"/>
      <c r="K3" s="6"/>
      <c r="L3" s="12"/>
      <c r="M3" s="6"/>
      <c r="N3" s="6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8" customFormat="1" ht="6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8.75" x14ac:dyDescent="0.3">
      <c r="A5" s="20" t="s">
        <v>4</v>
      </c>
      <c r="B5" s="67">
        <v>5800</v>
      </c>
      <c r="C5" s="13" t="s">
        <v>51</v>
      </c>
      <c r="D5" s="6"/>
      <c r="E5" s="9" t="s">
        <v>5</v>
      </c>
      <c r="F5" s="8"/>
      <c r="G5" s="6"/>
      <c r="H5" s="6"/>
      <c r="I5" s="6"/>
      <c r="J5" s="6"/>
      <c r="K5" s="6"/>
      <c r="L5" s="6"/>
      <c r="M5" s="6"/>
      <c r="N5" s="6"/>
      <c r="O5" s="7"/>
      <c r="P5" s="7"/>
      <c r="Q5" s="6"/>
      <c r="R5" s="6"/>
      <c r="S5" s="6"/>
      <c r="T5" s="6"/>
      <c r="U5" s="6"/>
      <c r="V5" s="6"/>
      <c r="W5" s="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75" x14ac:dyDescent="0.3">
      <c r="A6" s="20" t="s">
        <v>6</v>
      </c>
      <c r="B6" s="66">
        <v>400</v>
      </c>
      <c r="C6" s="13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x14ac:dyDescent="0.3">
      <c r="A7" s="20" t="s">
        <v>8</v>
      </c>
      <c r="B7" s="66">
        <v>30</v>
      </c>
      <c r="C7" s="13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6"/>
      <c r="R7" s="6"/>
      <c r="S7" s="6"/>
      <c r="T7" s="6"/>
      <c r="U7" s="6"/>
      <c r="V7" s="6"/>
      <c r="W7" s="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75" x14ac:dyDescent="0.3">
      <c r="A8" s="20" t="s">
        <v>9</v>
      </c>
      <c r="B8" s="21">
        <f>B5-B6-B7</f>
        <v>5370</v>
      </c>
      <c r="C8" s="13" t="s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6"/>
      <c r="R8" s="6"/>
      <c r="S8" s="6"/>
      <c r="T8" s="6"/>
      <c r="U8" s="6"/>
      <c r="V8" s="6"/>
      <c r="W8" s="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.75" x14ac:dyDescent="0.3">
      <c r="A9" s="20" t="s">
        <v>10</v>
      </c>
      <c r="B9" s="21">
        <f>B8*B10</f>
        <v>322200</v>
      </c>
      <c r="C9" s="13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6"/>
      <c r="R9" s="6"/>
      <c r="S9" s="6"/>
      <c r="T9" s="6"/>
      <c r="U9" s="6"/>
      <c r="V9" s="6"/>
      <c r="W9" s="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3.25" x14ac:dyDescent="0.35">
      <c r="A10" s="20" t="s">
        <v>12</v>
      </c>
      <c r="B10" s="66">
        <v>60</v>
      </c>
      <c r="C10" s="13" t="s">
        <v>50</v>
      </c>
      <c r="D10" s="6"/>
      <c r="E10" s="6"/>
      <c r="F10" s="72" t="str">
        <f>IF(SUM(C13:N13)&lt;B10,"Achtung: Abkalbeanzahl im Jahr noch zu gering! - siehe unten",IF(SUM(C13:N13)&gt;B10,"Achtung: Abkalbeanzahl im Jahr noch zu hoch! - siehe unten",""))</f>
        <v/>
      </c>
      <c r="G10" s="14"/>
      <c r="H10" s="14"/>
      <c r="I10" s="14"/>
      <c r="J10" s="14"/>
      <c r="K10" s="14"/>
      <c r="L10" s="8"/>
      <c r="M10" s="6"/>
      <c r="N10" s="6"/>
      <c r="O10" s="7"/>
      <c r="P10" s="7"/>
      <c r="Q10" s="6"/>
      <c r="R10" s="6"/>
      <c r="S10" s="6"/>
      <c r="T10" s="6"/>
      <c r="U10" s="6"/>
      <c r="V10" s="6"/>
      <c r="W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9" customHeight="1" x14ac:dyDescent="0.25">
      <c r="A11" s="1"/>
      <c r="B11" s="3"/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6"/>
      <c r="R11" s="6"/>
      <c r="S11" s="6"/>
      <c r="T11" s="6"/>
      <c r="U11" s="6"/>
      <c r="V11" s="6"/>
      <c r="W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75" x14ac:dyDescent="0.3">
      <c r="A12" s="22"/>
      <c r="B12" s="23"/>
      <c r="C12" s="16" t="s">
        <v>13</v>
      </c>
      <c r="D12" s="17" t="s">
        <v>14</v>
      </c>
      <c r="E12" s="16" t="s">
        <v>15</v>
      </c>
      <c r="F12" s="17" t="s">
        <v>16</v>
      </c>
      <c r="G12" s="16" t="s">
        <v>17</v>
      </c>
      <c r="H12" s="17" t="s">
        <v>18</v>
      </c>
      <c r="I12" s="16" t="s">
        <v>19</v>
      </c>
      <c r="J12" s="17" t="s">
        <v>20</v>
      </c>
      <c r="K12" s="16" t="s">
        <v>21</v>
      </c>
      <c r="L12" s="17" t="s">
        <v>22</v>
      </c>
      <c r="M12" s="16" t="s">
        <v>23</v>
      </c>
      <c r="N12" s="18" t="s">
        <v>24</v>
      </c>
      <c r="P12" s="70" t="s">
        <v>25</v>
      </c>
      <c r="Q12" s="19"/>
      <c r="R12" s="19"/>
      <c r="S12" s="6"/>
      <c r="T12" s="6"/>
      <c r="U12" s="6"/>
      <c r="V12" s="6"/>
      <c r="W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1" x14ac:dyDescent="0.35">
      <c r="A13" s="24" t="s">
        <v>26</v>
      </c>
      <c r="B13" s="16" t="s">
        <v>27</v>
      </c>
      <c r="C13" s="68">
        <v>24</v>
      </c>
      <c r="D13" s="68">
        <v>19</v>
      </c>
      <c r="E13" s="68">
        <v>7</v>
      </c>
      <c r="F13" s="68">
        <v>3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3</v>
      </c>
      <c r="N13" s="69">
        <v>4</v>
      </c>
      <c r="O13" s="73" t="s">
        <v>49</v>
      </c>
      <c r="P13" s="71">
        <f>SUM(C13:N13)</f>
        <v>60</v>
      </c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8" customFormat="1" ht="18.75" x14ac:dyDescent="0.3">
      <c r="A14" s="25" t="s">
        <v>28</v>
      </c>
      <c r="B14" s="26" t="s">
        <v>29</v>
      </c>
      <c r="C14" s="27">
        <f>C56</f>
        <v>899.70197129999997</v>
      </c>
      <c r="D14" s="27">
        <f t="shared" ref="D14:N14" si="0">D56</f>
        <v>1368.6369496999998</v>
      </c>
      <c r="E14" s="27">
        <f t="shared" si="0"/>
        <v>1481.3850958</v>
      </c>
      <c r="F14" s="27">
        <f t="shared" si="0"/>
        <v>1459.7635229999999</v>
      </c>
      <c r="G14" s="27">
        <f t="shared" si="0"/>
        <v>1338.0108961999999</v>
      </c>
      <c r="H14" s="27">
        <f t="shared" si="0"/>
        <v>1206.8702733999999</v>
      </c>
      <c r="I14" s="27">
        <f t="shared" si="0"/>
        <v>1066.3416545999999</v>
      </c>
      <c r="J14" s="27">
        <f t="shared" si="0"/>
        <v>916.42503979999992</v>
      </c>
      <c r="K14" s="27">
        <f t="shared" si="0"/>
        <v>741.25852569999995</v>
      </c>
      <c r="L14" s="27">
        <f t="shared" si="0"/>
        <v>561.04049099999997</v>
      </c>
      <c r="M14" s="27">
        <f t="shared" si="0"/>
        <v>365.27221939999993</v>
      </c>
      <c r="N14" s="28">
        <f t="shared" si="0"/>
        <v>288.46905009999995</v>
      </c>
      <c r="O14" s="7"/>
      <c r="P14" s="7"/>
      <c r="Q14" s="19"/>
      <c r="R14" s="1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8" customFormat="1" ht="18.75" x14ac:dyDescent="0.3">
      <c r="A15" s="29" t="s">
        <v>30</v>
      </c>
      <c r="B15" s="30" t="s">
        <v>29</v>
      </c>
      <c r="C15" s="31">
        <f>C57</f>
        <v>27890.761110299998</v>
      </c>
      <c r="D15" s="31">
        <f t="shared" ref="D15:N15" si="1">D57</f>
        <v>38321.834591599996</v>
      </c>
      <c r="E15" s="31">
        <f t="shared" si="1"/>
        <v>45922.937969800005</v>
      </c>
      <c r="F15" s="31">
        <f t="shared" si="1"/>
        <v>43792.905689999992</v>
      </c>
      <c r="G15" s="31">
        <f t="shared" si="1"/>
        <v>41478.337782199997</v>
      </c>
      <c r="H15" s="31">
        <f t="shared" si="1"/>
        <v>36206.108201999996</v>
      </c>
      <c r="I15" s="31">
        <f t="shared" si="1"/>
        <v>33056.591292599995</v>
      </c>
      <c r="J15" s="31">
        <f t="shared" si="1"/>
        <v>28409.176233799997</v>
      </c>
      <c r="K15" s="31">
        <f t="shared" si="1"/>
        <v>22237.755771</v>
      </c>
      <c r="L15" s="31">
        <f t="shared" si="1"/>
        <v>17392.255220999999</v>
      </c>
      <c r="M15" s="31">
        <f t="shared" si="1"/>
        <v>10958.166581999998</v>
      </c>
      <c r="N15" s="32">
        <f t="shared" si="1"/>
        <v>8942.5405530999979</v>
      </c>
      <c r="O15" s="7"/>
      <c r="P15" s="7"/>
      <c r="Q15" s="19"/>
      <c r="R15" s="1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8" customFormat="1" ht="18.75" x14ac:dyDescent="0.3">
      <c r="A16" s="22"/>
      <c r="B16" s="23"/>
      <c r="C16" s="16" t="s">
        <v>13</v>
      </c>
      <c r="D16" s="17" t="s">
        <v>14</v>
      </c>
      <c r="E16" s="16" t="s">
        <v>15</v>
      </c>
      <c r="F16" s="17" t="s">
        <v>16</v>
      </c>
      <c r="G16" s="16" t="s">
        <v>17</v>
      </c>
      <c r="H16" s="17" t="s">
        <v>18</v>
      </c>
      <c r="I16" s="16" t="s">
        <v>19</v>
      </c>
      <c r="J16" s="17" t="s">
        <v>20</v>
      </c>
      <c r="K16" s="16" t="s">
        <v>21</v>
      </c>
      <c r="L16" s="17" t="s">
        <v>22</v>
      </c>
      <c r="M16" s="16" t="s">
        <v>23</v>
      </c>
      <c r="N16" s="18" t="s">
        <v>24</v>
      </c>
      <c r="O16" s="7"/>
      <c r="P16" s="7"/>
      <c r="Q16" s="19"/>
      <c r="R16" s="1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8" customFormat="1" ht="18.75" x14ac:dyDescent="0.3">
      <c r="A17" s="33" t="s">
        <v>31</v>
      </c>
      <c r="B17" s="26"/>
      <c r="C17" s="34">
        <f>N17+C15</f>
        <v>270364.59843799996</v>
      </c>
      <c r="D17" s="34">
        <f>C17+D15</f>
        <v>308686.43302959995</v>
      </c>
      <c r="E17" s="34">
        <f>D17+E15</f>
        <v>354609.37099939998</v>
      </c>
      <c r="F17" s="34">
        <f>F15</f>
        <v>43792.905689999992</v>
      </c>
      <c r="G17" s="34">
        <f>F15+G15</f>
        <v>85271.243472199989</v>
      </c>
      <c r="H17" s="34">
        <f t="shared" ref="H17:N17" si="2">G17+H15</f>
        <v>121477.35167419998</v>
      </c>
      <c r="I17" s="34">
        <f t="shared" si="2"/>
        <v>154533.94296679998</v>
      </c>
      <c r="J17" s="34">
        <f t="shared" si="2"/>
        <v>182943.11920059996</v>
      </c>
      <c r="K17" s="34">
        <f t="shared" si="2"/>
        <v>205180.87497159996</v>
      </c>
      <c r="L17" s="34">
        <f t="shared" si="2"/>
        <v>222573.13019259996</v>
      </c>
      <c r="M17" s="34">
        <f t="shared" si="2"/>
        <v>233531.29677459996</v>
      </c>
      <c r="N17" s="35">
        <f t="shared" si="2"/>
        <v>242473.83732769996</v>
      </c>
      <c r="O17" s="7"/>
      <c r="P17" s="7"/>
      <c r="Q17" s="19"/>
      <c r="R17" s="1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8" customFormat="1" ht="18.75" x14ac:dyDescent="0.3">
      <c r="A18" s="36" t="s">
        <v>32</v>
      </c>
      <c r="B18" s="37"/>
      <c r="C18" s="38">
        <f>G15+H15+I15+J15+K15+L15/2</f>
        <v>170084.09689209997</v>
      </c>
      <c r="D18" s="37" t="s">
        <v>29</v>
      </c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7"/>
      <c r="P18" s="7"/>
      <c r="Q18" s="19"/>
      <c r="R18" s="1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8" customFormat="1" ht="18.75" x14ac:dyDescent="0.3">
      <c r="A19" s="40" t="s">
        <v>32</v>
      </c>
      <c r="B19" s="41"/>
      <c r="C19" s="42">
        <f>C18/SUM(C15:N15)*100</f>
        <v>47.963790808108051</v>
      </c>
      <c r="D19" s="41" t="s">
        <v>33</v>
      </c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4"/>
      <c r="P19" s="44"/>
      <c r="Q19" s="19"/>
      <c r="R19" s="19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7" customFormat="1" ht="9" customHeight="1" x14ac:dyDescent="0.25"/>
    <row r="21" spans="1:45" s="48" customFormat="1" ht="15.75" x14ac:dyDescent="0.25">
      <c r="A21" s="46" t="s">
        <v>34</v>
      </c>
      <c r="B21" s="47" t="s">
        <v>35</v>
      </c>
      <c r="E21" s="47"/>
      <c r="F21" s="49" t="s">
        <v>36</v>
      </c>
      <c r="G21" s="47"/>
      <c r="H21" s="47"/>
      <c r="J21" s="50" t="s">
        <v>37</v>
      </c>
      <c r="K21" s="47"/>
      <c r="L21" s="47"/>
      <c r="M21" s="51"/>
      <c r="N21" s="51"/>
    </row>
    <row r="22" spans="1:45" s="7" customFormat="1" x14ac:dyDescent="0.25"/>
    <row r="23" spans="1:45" s="7" customFormat="1" x14ac:dyDescent="0.25"/>
    <row r="24" spans="1:45" s="7" customFormat="1" x14ac:dyDescent="0.25"/>
    <row r="25" spans="1:45" s="7" customFormat="1" x14ac:dyDescent="0.25"/>
    <row r="26" spans="1:45" s="7" customFormat="1" x14ac:dyDescent="0.25"/>
    <row r="27" spans="1:45" s="7" customFormat="1" x14ac:dyDescent="0.25"/>
    <row r="28" spans="1:45" s="7" customFormat="1" x14ac:dyDescent="0.25"/>
    <row r="29" spans="1:45" s="7" customFormat="1" x14ac:dyDescent="0.25"/>
    <row r="30" spans="1:45" s="7" customFormat="1" x14ac:dyDescent="0.25"/>
    <row r="31" spans="1:45" s="7" customFormat="1" x14ac:dyDescent="0.25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45" s="7" customFormat="1" x14ac:dyDescent="0.25">
      <c r="E32" s="53" t="s">
        <v>52</v>
      </c>
      <c r="F32" s="54"/>
      <c r="G32" s="54"/>
    </row>
    <row r="33" spans="1:27" s="7" customFormat="1" x14ac:dyDescent="0.25"/>
    <row r="34" spans="1:27" s="7" customFormat="1" x14ac:dyDescent="0.25">
      <c r="J34" s="7" t="s">
        <v>38</v>
      </c>
    </row>
    <row r="35" spans="1:27" s="7" customFormat="1" x14ac:dyDescent="0.25"/>
    <row r="36" spans="1:27" s="7" customFormat="1" x14ac:dyDescent="0.25"/>
    <row r="37" spans="1:27" s="7" customFormat="1" x14ac:dyDescent="0.25">
      <c r="C37" s="7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</row>
    <row r="38" spans="1:27" s="7" customFormat="1" x14ac:dyDescent="0.25">
      <c r="C38" s="55">
        <f>5.82+0.00421167*$B$5-0.441137*C37-0.0782333*C37^2-0.000166797*C37*$B$5</f>
        <v>28.760893099999997</v>
      </c>
      <c r="D38" s="55">
        <f t="shared" ref="D38:L38" si="3">5.82+0.00421167*$B$5-0.441137*D37-0.0782333*D37^2-0.000166797*D37*$B$5</f>
        <v>27.117633599999998</v>
      </c>
      <c r="E38" s="55">
        <f t="shared" si="3"/>
        <v>25.317907499999997</v>
      </c>
      <c r="F38" s="55">
        <f t="shared" si="3"/>
        <v>23.361714799999998</v>
      </c>
      <c r="G38" s="55">
        <f t="shared" si="3"/>
        <v>21.249055500000001</v>
      </c>
      <c r="H38" s="55">
        <f t="shared" si="3"/>
        <v>18.979929599999998</v>
      </c>
      <c r="I38" s="55">
        <f t="shared" si="3"/>
        <v>16.554337099999998</v>
      </c>
      <c r="J38" s="55">
        <f t="shared" si="3"/>
        <v>13.972277999999999</v>
      </c>
      <c r="K38" s="55">
        <f t="shared" si="3"/>
        <v>11.233752299999997</v>
      </c>
      <c r="L38" s="55">
        <f t="shared" si="3"/>
        <v>8.3387599999999988</v>
      </c>
      <c r="M38" s="55"/>
      <c r="N38" s="55"/>
    </row>
    <row r="39" spans="1:27" s="7" customFormat="1" x14ac:dyDescent="0.25"/>
    <row r="40" spans="1:27" s="7" customFormat="1" x14ac:dyDescent="0.25"/>
    <row r="41" spans="1:27" s="7" customFormat="1" x14ac:dyDescent="0.25"/>
    <row r="42" spans="1:27" s="7" customFormat="1" ht="15.75" x14ac:dyDescent="0.25">
      <c r="A42" s="56" t="s">
        <v>26</v>
      </c>
      <c r="B42" s="57" t="s">
        <v>39</v>
      </c>
      <c r="C42" s="44" t="s">
        <v>13</v>
      </c>
      <c r="D42" s="44" t="s">
        <v>14</v>
      </c>
      <c r="E42" s="44" t="s">
        <v>15</v>
      </c>
      <c r="F42" s="44" t="s">
        <v>16</v>
      </c>
      <c r="G42" s="44" t="s">
        <v>17</v>
      </c>
      <c r="H42" s="44" t="s">
        <v>18</v>
      </c>
      <c r="I42" s="44" t="s">
        <v>19</v>
      </c>
      <c r="J42" s="44" t="s">
        <v>20</v>
      </c>
      <c r="K42" s="44" t="s">
        <v>21</v>
      </c>
      <c r="L42" s="44" t="s">
        <v>22</v>
      </c>
      <c r="M42" s="44" t="s">
        <v>23</v>
      </c>
      <c r="N42" s="44" t="s">
        <v>24</v>
      </c>
      <c r="P42" s="44" t="s">
        <v>13</v>
      </c>
      <c r="Q42" s="44" t="s">
        <v>14</v>
      </c>
      <c r="R42" s="44" t="s">
        <v>15</v>
      </c>
      <c r="S42" s="44" t="s">
        <v>16</v>
      </c>
      <c r="T42" s="44" t="s">
        <v>17</v>
      </c>
      <c r="U42" s="44" t="s">
        <v>18</v>
      </c>
      <c r="V42" s="44" t="s">
        <v>19</v>
      </c>
      <c r="W42" s="44" t="s">
        <v>20</v>
      </c>
      <c r="X42" s="44" t="s">
        <v>21</v>
      </c>
      <c r="Y42" s="44" t="s">
        <v>22</v>
      </c>
      <c r="Z42" s="44" t="s">
        <v>23</v>
      </c>
      <c r="AA42" s="44" t="s">
        <v>24</v>
      </c>
    </row>
    <row r="43" spans="1:27" s="7" customFormat="1" ht="18.75" x14ac:dyDescent="0.3">
      <c r="A43" s="48" t="s">
        <v>13</v>
      </c>
      <c r="B43" s="58">
        <f>C13</f>
        <v>24</v>
      </c>
      <c r="C43" s="59">
        <f>C38</f>
        <v>28.760893099999997</v>
      </c>
      <c r="D43" s="59">
        <f t="shared" ref="D43:L43" si="4">D38</f>
        <v>27.117633599999998</v>
      </c>
      <c r="E43" s="59">
        <f t="shared" si="4"/>
        <v>25.317907499999997</v>
      </c>
      <c r="F43" s="59">
        <f t="shared" si="4"/>
        <v>23.361714799999998</v>
      </c>
      <c r="G43" s="59">
        <f t="shared" si="4"/>
        <v>21.249055500000001</v>
      </c>
      <c r="H43" s="59">
        <f t="shared" si="4"/>
        <v>18.979929599999998</v>
      </c>
      <c r="I43" s="59">
        <f t="shared" si="4"/>
        <v>16.554337099999998</v>
      </c>
      <c r="J43" s="59">
        <f t="shared" si="4"/>
        <v>13.972277999999999</v>
      </c>
      <c r="K43" s="59">
        <f t="shared" si="4"/>
        <v>11.233752299999997</v>
      </c>
      <c r="L43" s="59">
        <f t="shared" si="4"/>
        <v>8.3387599999999988</v>
      </c>
      <c r="P43" s="7">
        <f>IF(C43&gt;1,1*$B43,0)</f>
        <v>24</v>
      </c>
      <c r="Q43" s="7">
        <f t="shared" ref="Q43:AA43" si="5">IF(D43&gt;1,1*$B43,0)</f>
        <v>24</v>
      </c>
      <c r="R43" s="7">
        <f t="shared" si="5"/>
        <v>24</v>
      </c>
      <c r="S43" s="7">
        <f t="shared" si="5"/>
        <v>24</v>
      </c>
      <c r="T43" s="7">
        <f t="shared" si="5"/>
        <v>24</v>
      </c>
      <c r="U43" s="7">
        <f t="shared" si="5"/>
        <v>24</v>
      </c>
      <c r="V43" s="7">
        <f t="shared" si="5"/>
        <v>24</v>
      </c>
      <c r="W43" s="7">
        <f t="shared" si="5"/>
        <v>24</v>
      </c>
      <c r="X43" s="7">
        <f t="shared" si="5"/>
        <v>24</v>
      </c>
      <c r="Y43" s="7">
        <f t="shared" si="5"/>
        <v>24</v>
      </c>
      <c r="Z43" s="7">
        <f t="shared" si="5"/>
        <v>0</v>
      </c>
      <c r="AA43" s="7">
        <f t="shared" si="5"/>
        <v>0</v>
      </c>
    </row>
    <row r="44" spans="1:27" s="7" customFormat="1" ht="18.75" x14ac:dyDescent="0.3">
      <c r="A44" s="48" t="s">
        <v>14</v>
      </c>
      <c r="B44" s="58">
        <f>D13</f>
        <v>19</v>
      </c>
      <c r="D44" s="59">
        <f>C38</f>
        <v>28.760893099999997</v>
      </c>
      <c r="E44" s="59">
        <f t="shared" ref="E44:M44" si="6">D38</f>
        <v>27.117633599999998</v>
      </c>
      <c r="F44" s="59">
        <f t="shared" si="6"/>
        <v>25.317907499999997</v>
      </c>
      <c r="G44" s="59">
        <f t="shared" si="6"/>
        <v>23.361714799999998</v>
      </c>
      <c r="H44" s="59">
        <f t="shared" si="6"/>
        <v>21.249055500000001</v>
      </c>
      <c r="I44" s="59">
        <f t="shared" si="6"/>
        <v>18.979929599999998</v>
      </c>
      <c r="J44" s="59">
        <f t="shared" si="6"/>
        <v>16.554337099999998</v>
      </c>
      <c r="K44" s="59">
        <f t="shared" si="6"/>
        <v>13.972277999999999</v>
      </c>
      <c r="L44" s="59">
        <f t="shared" si="6"/>
        <v>11.233752299999997</v>
      </c>
      <c r="M44" s="59">
        <f t="shared" si="6"/>
        <v>8.3387599999999988</v>
      </c>
      <c r="P44" s="7">
        <f t="shared" ref="P44:P54" si="7">IF(C44&gt;1,1*$B44,0)</f>
        <v>0</v>
      </c>
      <c r="Q44" s="7">
        <f t="shared" ref="Q44:Q54" si="8">IF(D44&gt;1,1*$B44,0)</f>
        <v>19</v>
      </c>
      <c r="R44" s="7">
        <f t="shared" ref="R44:R54" si="9">IF(E44&gt;1,1*$B44,0)</f>
        <v>19</v>
      </c>
      <c r="S44" s="7">
        <f t="shared" ref="S44:S54" si="10">IF(F44&gt;1,1*$B44,0)</f>
        <v>19</v>
      </c>
      <c r="T44" s="7">
        <f t="shared" ref="T44:T54" si="11">IF(G44&gt;1,1*$B44,0)</f>
        <v>19</v>
      </c>
      <c r="U44" s="7">
        <f t="shared" ref="U44:U54" si="12">IF(H44&gt;1,1*$B44,0)</f>
        <v>19</v>
      </c>
      <c r="V44" s="7">
        <f t="shared" ref="V44:V54" si="13">IF(I44&gt;1,1*$B44,0)</f>
        <v>19</v>
      </c>
      <c r="W44" s="7">
        <f t="shared" ref="W44:W54" si="14">IF(J44&gt;1,1*$B44,0)</f>
        <v>19</v>
      </c>
      <c r="X44" s="7">
        <f t="shared" ref="X44:X54" si="15">IF(K44&gt;1,1*$B44,0)</f>
        <v>19</v>
      </c>
      <c r="Y44" s="7">
        <f t="shared" ref="Y44:Y54" si="16">IF(L44&gt;1,1*$B44,0)</f>
        <v>19</v>
      </c>
      <c r="Z44" s="7">
        <f t="shared" ref="Z44:Z54" si="17">IF(M44&gt;1,1*$B44,0)</f>
        <v>19</v>
      </c>
      <c r="AA44" s="7">
        <f t="shared" ref="AA44:AA54" si="18">IF(N44&gt;1,1*$B44,0)</f>
        <v>0</v>
      </c>
    </row>
    <row r="45" spans="1:27" s="7" customFormat="1" ht="18.75" x14ac:dyDescent="0.3">
      <c r="A45" s="48" t="s">
        <v>15</v>
      </c>
      <c r="B45" s="58">
        <f>E13</f>
        <v>7</v>
      </c>
      <c r="E45" s="59">
        <f>C38</f>
        <v>28.760893099999997</v>
      </c>
      <c r="F45" s="59">
        <f t="shared" ref="F45:N45" si="19">D38</f>
        <v>27.117633599999998</v>
      </c>
      <c r="G45" s="59">
        <f t="shared" si="19"/>
        <v>25.317907499999997</v>
      </c>
      <c r="H45" s="59">
        <f t="shared" si="19"/>
        <v>23.361714799999998</v>
      </c>
      <c r="I45" s="59">
        <f t="shared" si="19"/>
        <v>21.249055500000001</v>
      </c>
      <c r="J45" s="59">
        <f t="shared" si="19"/>
        <v>18.979929599999998</v>
      </c>
      <c r="K45" s="59">
        <f t="shared" si="19"/>
        <v>16.554337099999998</v>
      </c>
      <c r="L45" s="59">
        <f t="shared" si="19"/>
        <v>13.972277999999999</v>
      </c>
      <c r="M45" s="59">
        <f t="shared" si="19"/>
        <v>11.233752299999997</v>
      </c>
      <c r="N45" s="59">
        <f t="shared" si="19"/>
        <v>8.3387599999999988</v>
      </c>
      <c r="P45" s="7">
        <f t="shared" si="7"/>
        <v>0</v>
      </c>
      <c r="Q45" s="7">
        <f t="shared" si="8"/>
        <v>0</v>
      </c>
      <c r="R45" s="7">
        <f t="shared" si="9"/>
        <v>7</v>
      </c>
      <c r="S45" s="7">
        <f t="shared" si="10"/>
        <v>7</v>
      </c>
      <c r="T45" s="7">
        <f t="shared" si="11"/>
        <v>7</v>
      </c>
      <c r="U45" s="7">
        <f t="shared" si="12"/>
        <v>7</v>
      </c>
      <c r="V45" s="7">
        <f t="shared" si="13"/>
        <v>7</v>
      </c>
      <c r="W45" s="7">
        <f t="shared" si="14"/>
        <v>7</v>
      </c>
      <c r="X45" s="7">
        <f t="shared" si="15"/>
        <v>7</v>
      </c>
      <c r="Y45" s="7">
        <f t="shared" si="16"/>
        <v>7</v>
      </c>
      <c r="Z45" s="7">
        <f t="shared" si="17"/>
        <v>7</v>
      </c>
      <c r="AA45" s="7">
        <f t="shared" si="18"/>
        <v>7</v>
      </c>
    </row>
    <row r="46" spans="1:27" s="7" customFormat="1" ht="18.75" x14ac:dyDescent="0.3">
      <c r="A46" s="48" t="s">
        <v>16</v>
      </c>
      <c r="B46" s="58">
        <f>F13</f>
        <v>3</v>
      </c>
      <c r="C46" s="59">
        <f>L38</f>
        <v>8.3387599999999988</v>
      </c>
      <c r="F46" s="59">
        <f>C38</f>
        <v>28.760893099999997</v>
      </c>
      <c r="G46" s="59">
        <f t="shared" ref="G46:N46" si="20">D38</f>
        <v>27.117633599999998</v>
      </c>
      <c r="H46" s="59">
        <f t="shared" si="20"/>
        <v>25.317907499999997</v>
      </c>
      <c r="I46" s="59">
        <f t="shared" si="20"/>
        <v>23.361714799999998</v>
      </c>
      <c r="J46" s="59">
        <f t="shared" si="20"/>
        <v>21.249055500000001</v>
      </c>
      <c r="K46" s="59">
        <f t="shared" si="20"/>
        <v>18.979929599999998</v>
      </c>
      <c r="L46" s="59">
        <f t="shared" si="20"/>
        <v>16.554337099999998</v>
      </c>
      <c r="M46" s="59">
        <f t="shared" si="20"/>
        <v>13.972277999999999</v>
      </c>
      <c r="N46" s="59">
        <f t="shared" si="20"/>
        <v>11.233752299999997</v>
      </c>
      <c r="P46" s="7">
        <f t="shared" si="7"/>
        <v>3</v>
      </c>
      <c r="Q46" s="7">
        <f t="shared" si="8"/>
        <v>0</v>
      </c>
      <c r="R46" s="7">
        <f t="shared" si="9"/>
        <v>0</v>
      </c>
      <c r="S46" s="7">
        <f t="shared" si="10"/>
        <v>3</v>
      </c>
      <c r="T46" s="7">
        <f t="shared" si="11"/>
        <v>3</v>
      </c>
      <c r="U46" s="7">
        <f t="shared" si="12"/>
        <v>3</v>
      </c>
      <c r="V46" s="7">
        <f t="shared" si="13"/>
        <v>3</v>
      </c>
      <c r="W46" s="7">
        <f t="shared" si="14"/>
        <v>3</v>
      </c>
      <c r="X46" s="7">
        <f t="shared" si="15"/>
        <v>3</v>
      </c>
      <c r="Y46" s="7">
        <f t="shared" si="16"/>
        <v>3</v>
      </c>
      <c r="Z46" s="7">
        <f t="shared" si="17"/>
        <v>3</v>
      </c>
      <c r="AA46" s="7">
        <f t="shared" si="18"/>
        <v>3</v>
      </c>
    </row>
    <row r="47" spans="1:27" s="7" customFormat="1" ht="18.75" x14ac:dyDescent="0.3">
      <c r="A47" s="48" t="s">
        <v>17</v>
      </c>
      <c r="B47" s="58">
        <f>G13</f>
        <v>0</v>
      </c>
      <c r="C47" s="59">
        <f>K38</f>
        <v>11.233752299999997</v>
      </c>
      <c r="D47" s="59">
        <f>L38</f>
        <v>8.3387599999999988</v>
      </c>
      <c r="G47" s="59">
        <f>C38</f>
        <v>28.760893099999997</v>
      </c>
      <c r="H47" s="59">
        <f t="shared" ref="H47:N47" si="21">D38</f>
        <v>27.117633599999998</v>
      </c>
      <c r="I47" s="59">
        <f t="shared" si="21"/>
        <v>25.317907499999997</v>
      </c>
      <c r="J47" s="59">
        <f t="shared" si="21"/>
        <v>23.361714799999998</v>
      </c>
      <c r="K47" s="59">
        <f t="shared" si="21"/>
        <v>21.249055500000001</v>
      </c>
      <c r="L47" s="59">
        <f t="shared" si="21"/>
        <v>18.979929599999998</v>
      </c>
      <c r="M47" s="59">
        <f t="shared" si="21"/>
        <v>16.554337099999998</v>
      </c>
      <c r="N47" s="59">
        <f t="shared" si="21"/>
        <v>13.972277999999999</v>
      </c>
      <c r="P47" s="7">
        <f t="shared" si="7"/>
        <v>0</v>
      </c>
      <c r="Q47" s="7">
        <f t="shared" si="8"/>
        <v>0</v>
      </c>
      <c r="R47" s="7">
        <f t="shared" si="9"/>
        <v>0</v>
      </c>
      <c r="S47" s="7">
        <f t="shared" si="10"/>
        <v>0</v>
      </c>
      <c r="T47" s="7">
        <f t="shared" si="11"/>
        <v>0</v>
      </c>
      <c r="U47" s="7">
        <f t="shared" si="12"/>
        <v>0</v>
      </c>
      <c r="V47" s="7">
        <f t="shared" si="13"/>
        <v>0</v>
      </c>
      <c r="W47" s="7">
        <f t="shared" si="14"/>
        <v>0</v>
      </c>
      <c r="X47" s="7">
        <f t="shared" si="15"/>
        <v>0</v>
      </c>
      <c r="Y47" s="7">
        <f t="shared" si="16"/>
        <v>0</v>
      </c>
      <c r="Z47" s="7">
        <f t="shared" si="17"/>
        <v>0</v>
      </c>
      <c r="AA47" s="7">
        <f t="shared" si="18"/>
        <v>0</v>
      </c>
    </row>
    <row r="48" spans="1:27" s="7" customFormat="1" ht="18.75" x14ac:dyDescent="0.3">
      <c r="A48" s="48" t="s">
        <v>18</v>
      </c>
      <c r="B48" s="58">
        <f>H13</f>
        <v>0</v>
      </c>
      <c r="C48" s="59">
        <f>J38</f>
        <v>13.972277999999999</v>
      </c>
      <c r="D48" s="59">
        <f>K38</f>
        <v>11.233752299999997</v>
      </c>
      <c r="E48" s="59">
        <f>L38</f>
        <v>8.3387599999999988</v>
      </c>
      <c r="H48" s="59">
        <f>C38</f>
        <v>28.760893099999997</v>
      </c>
      <c r="I48" s="59">
        <f t="shared" ref="I48:N48" si="22">D38</f>
        <v>27.117633599999998</v>
      </c>
      <c r="J48" s="59">
        <f t="shared" si="22"/>
        <v>25.317907499999997</v>
      </c>
      <c r="K48" s="59">
        <f t="shared" si="22"/>
        <v>23.361714799999998</v>
      </c>
      <c r="L48" s="59">
        <f t="shared" si="22"/>
        <v>21.249055500000001</v>
      </c>
      <c r="M48" s="59">
        <f t="shared" si="22"/>
        <v>18.979929599999998</v>
      </c>
      <c r="N48" s="59">
        <f t="shared" si="22"/>
        <v>16.554337099999998</v>
      </c>
      <c r="P48" s="7">
        <f t="shared" si="7"/>
        <v>0</v>
      </c>
      <c r="Q48" s="7">
        <f t="shared" si="8"/>
        <v>0</v>
      </c>
      <c r="R48" s="7">
        <f t="shared" si="9"/>
        <v>0</v>
      </c>
      <c r="S48" s="7">
        <f t="shared" si="10"/>
        <v>0</v>
      </c>
      <c r="T48" s="7">
        <f t="shared" si="11"/>
        <v>0</v>
      </c>
      <c r="U48" s="7">
        <f t="shared" si="12"/>
        <v>0</v>
      </c>
      <c r="V48" s="7">
        <f t="shared" si="13"/>
        <v>0</v>
      </c>
      <c r="W48" s="7">
        <f t="shared" si="14"/>
        <v>0</v>
      </c>
      <c r="X48" s="7">
        <f t="shared" si="15"/>
        <v>0</v>
      </c>
      <c r="Y48" s="7">
        <f t="shared" si="16"/>
        <v>0</v>
      </c>
      <c r="Z48" s="7">
        <f t="shared" si="17"/>
        <v>0</v>
      </c>
      <c r="AA48" s="7">
        <f t="shared" si="18"/>
        <v>0</v>
      </c>
    </row>
    <row r="49" spans="1:40" s="7" customFormat="1" ht="18.75" x14ac:dyDescent="0.3">
      <c r="A49" s="48" t="s">
        <v>19</v>
      </c>
      <c r="B49" s="58">
        <f>I13</f>
        <v>0</v>
      </c>
      <c r="C49" s="59">
        <f>I38</f>
        <v>16.554337099999998</v>
      </c>
      <c r="D49" s="59">
        <f>J38</f>
        <v>13.972277999999999</v>
      </c>
      <c r="E49" s="59">
        <f>K38</f>
        <v>11.233752299999997</v>
      </c>
      <c r="F49" s="59">
        <f>L38</f>
        <v>8.3387599999999988</v>
      </c>
      <c r="H49" s="52"/>
      <c r="I49" s="59">
        <f t="shared" ref="I49:N49" si="23">C38</f>
        <v>28.760893099999997</v>
      </c>
      <c r="J49" s="59">
        <f t="shared" si="23"/>
        <v>27.117633599999998</v>
      </c>
      <c r="K49" s="59">
        <f t="shared" si="23"/>
        <v>25.317907499999997</v>
      </c>
      <c r="L49" s="59">
        <f t="shared" si="23"/>
        <v>23.361714799999998</v>
      </c>
      <c r="M49" s="59">
        <f t="shared" si="23"/>
        <v>21.249055500000001</v>
      </c>
      <c r="N49" s="59">
        <f t="shared" si="23"/>
        <v>18.979929599999998</v>
      </c>
      <c r="P49" s="7">
        <f t="shared" si="7"/>
        <v>0</v>
      </c>
      <c r="Q49" s="7">
        <f t="shared" si="8"/>
        <v>0</v>
      </c>
      <c r="R49" s="7">
        <f t="shared" si="9"/>
        <v>0</v>
      </c>
      <c r="S49" s="7">
        <f t="shared" si="10"/>
        <v>0</v>
      </c>
      <c r="T49" s="7">
        <f t="shared" si="11"/>
        <v>0</v>
      </c>
      <c r="U49" s="7">
        <f t="shared" si="12"/>
        <v>0</v>
      </c>
      <c r="V49" s="7">
        <f t="shared" si="13"/>
        <v>0</v>
      </c>
      <c r="W49" s="7">
        <f t="shared" si="14"/>
        <v>0</v>
      </c>
      <c r="X49" s="7">
        <f t="shared" si="15"/>
        <v>0</v>
      </c>
      <c r="Y49" s="7">
        <f t="shared" si="16"/>
        <v>0</v>
      </c>
      <c r="Z49" s="7">
        <f t="shared" si="17"/>
        <v>0</v>
      </c>
      <c r="AA49" s="7">
        <f t="shared" si="18"/>
        <v>0</v>
      </c>
    </row>
    <row r="50" spans="1:40" s="7" customFormat="1" ht="18.75" x14ac:dyDescent="0.3">
      <c r="A50" s="48" t="s">
        <v>20</v>
      </c>
      <c r="B50" s="58">
        <f>J13</f>
        <v>0</v>
      </c>
      <c r="C50" s="59">
        <f>H38</f>
        <v>18.979929599999998</v>
      </c>
      <c r="D50" s="59">
        <f>I38</f>
        <v>16.554337099999998</v>
      </c>
      <c r="E50" s="59">
        <f>J38</f>
        <v>13.972277999999999</v>
      </c>
      <c r="F50" s="59">
        <f>K38</f>
        <v>11.233752299999997</v>
      </c>
      <c r="G50" s="59">
        <f>L38</f>
        <v>8.3387599999999988</v>
      </c>
      <c r="H50" s="52"/>
      <c r="I50" s="52"/>
      <c r="J50" s="59">
        <f>C38</f>
        <v>28.760893099999997</v>
      </c>
      <c r="K50" s="59">
        <f>D38</f>
        <v>27.117633599999998</v>
      </c>
      <c r="L50" s="59">
        <f>E38</f>
        <v>25.317907499999997</v>
      </c>
      <c r="M50" s="59">
        <f>F38</f>
        <v>23.361714799999998</v>
      </c>
      <c r="N50" s="59">
        <f>G38</f>
        <v>21.249055500000001</v>
      </c>
      <c r="P50" s="7">
        <f t="shared" si="7"/>
        <v>0</v>
      </c>
      <c r="Q50" s="7">
        <f t="shared" si="8"/>
        <v>0</v>
      </c>
      <c r="R50" s="7">
        <f t="shared" si="9"/>
        <v>0</v>
      </c>
      <c r="S50" s="7">
        <f t="shared" si="10"/>
        <v>0</v>
      </c>
      <c r="T50" s="7">
        <f t="shared" si="11"/>
        <v>0</v>
      </c>
      <c r="U50" s="7">
        <f t="shared" si="12"/>
        <v>0</v>
      </c>
      <c r="V50" s="7">
        <f t="shared" si="13"/>
        <v>0</v>
      </c>
      <c r="W50" s="7">
        <f t="shared" si="14"/>
        <v>0</v>
      </c>
      <c r="X50" s="7">
        <f t="shared" si="15"/>
        <v>0</v>
      </c>
      <c r="Y50" s="7">
        <f t="shared" si="16"/>
        <v>0</v>
      </c>
      <c r="Z50" s="7">
        <f t="shared" si="17"/>
        <v>0</v>
      </c>
      <c r="AA50" s="7">
        <f t="shared" si="18"/>
        <v>0</v>
      </c>
    </row>
    <row r="51" spans="1:40" s="7" customFormat="1" ht="18.75" x14ac:dyDescent="0.3">
      <c r="A51" s="48" t="s">
        <v>21</v>
      </c>
      <c r="B51" s="58">
        <f>K13</f>
        <v>0</v>
      </c>
      <c r="C51" s="59">
        <f t="shared" ref="C51:H51" si="24">G38</f>
        <v>21.249055500000001</v>
      </c>
      <c r="D51" s="59">
        <f t="shared" si="24"/>
        <v>18.979929599999998</v>
      </c>
      <c r="E51" s="59">
        <f t="shared" si="24"/>
        <v>16.554337099999998</v>
      </c>
      <c r="F51" s="59">
        <f t="shared" si="24"/>
        <v>13.972277999999999</v>
      </c>
      <c r="G51" s="59">
        <f t="shared" si="24"/>
        <v>11.233752299999997</v>
      </c>
      <c r="H51" s="59">
        <f t="shared" si="24"/>
        <v>8.3387599999999988</v>
      </c>
      <c r="I51" s="52"/>
      <c r="J51" s="52"/>
      <c r="K51" s="59">
        <f>C38</f>
        <v>28.760893099999997</v>
      </c>
      <c r="L51" s="59">
        <f>D38</f>
        <v>27.117633599999998</v>
      </c>
      <c r="M51" s="59">
        <f>E38</f>
        <v>25.317907499999997</v>
      </c>
      <c r="N51" s="59">
        <f>F38</f>
        <v>23.361714799999998</v>
      </c>
      <c r="P51" s="7">
        <f t="shared" si="7"/>
        <v>0</v>
      </c>
      <c r="Q51" s="7">
        <f t="shared" si="8"/>
        <v>0</v>
      </c>
      <c r="R51" s="7">
        <f t="shared" si="9"/>
        <v>0</v>
      </c>
      <c r="S51" s="7">
        <f t="shared" si="10"/>
        <v>0</v>
      </c>
      <c r="T51" s="7">
        <f t="shared" si="11"/>
        <v>0</v>
      </c>
      <c r="U51" s="7">
        <f t="shared" si="12"/>
        <v>0</v>
      </c>
      <c r="V51" s="7">
        <f t="shared" si="13"/>
        <v>0</v>
      </c>
      <c r="W51" s="7">
        <f t="shared" si="14"/>
        <v>0</v>
      </c>
      <c r="X51" s="7">
        <f t="shared" si="15"/>
        <v>0</v>
      </c>
      <c r="Y51" s="7">
        <f t="shared" si="16"/>
        <v>0</v>
      </c>
      <c r="Z51" s="7">
        <f t="shared" si="17"/>
        <v>0</v>
      </c>
      <c r="AA51" s="7">
        <f t="shared" si="18"/>
        <v>0</v>
      </c>
    </row>
    <row r="52" spans="1:40" s="7" customFormat="1" ht="18.75" x14ac:dyDescent="0.3">
      <c r="A52" s="48" t="s">
        <v>22</v>
      </c>
      <c r="B52" s="58">
        <f>L13</f>
        <v>0</v>
      </c>
      <c r="C52" s="59">
        <f t="shared" ref="C52:H52" si="25">F38</f>
        <v>23.361714799999998</v>
      </c>
      <c r="D52" s="59">
        <f t="shared" si="25"/>
        <v>21.249055500000001</v>
      </c>
      <c r="E52" s="59">
        <f t="shared" si="25"/>
        <v>18.979929599999998</v>
      </c>
      <c r="F52" s="59">
        <f t="shared" si="25"/>
        <v>16.554337099999998</v>
      </c>
      <c r="G52" s="59">
        <f t="shared" si="25"/>
        <v>13.972277999999999</v>
      </c>
      <c r="H52" s="59">
        <f t="shared" si="25"/>
        <v>11.233752299999997</v>
      </c>
      <c r="I52" s="59">
        <f>L38</f>
        <v>8.3387599999999988</v>
      </c>
      <c r="J52" s="52"/>
      <c r="K52" s="52"/>
      <c r="L52" s="59">
        <f>C38</f>
        <v>28.760893099999997</v>
      </c>
      <c r="M52" s="59">
        <f>D38</f>
        <v>27.117633599999998</v>
      </c>
      <c r="N52" s="59">
        <f>E38</f>
        <v>25.317907499999997</v>
      </c>
      <c r="P52" s="7">
        <f t="shared" si="7"/>
        <v>0</v>
      </c>
      <c r="Q52" s="7">
        <f t="shared" si="8"/>
        <v>0</v>
      </c>
      <c r="R52" s="7">
        <f t="shared" si="9"/>
        <v>0</v>
      </c>
      <c r="S52" s="7">
        <f t="shared" si="10"/>
        <v>0</v>
      </c>
      <c r="T52" s="7">
        <f t="shared" si="11"/>
        <v>0</v>
      </c>
      <c r="U52" s="7">
        <f t="shared" si="12"/>
        <v>0</v>
      </c>
      <c r="V52" s="7">
        <f t="shared" si="13"/>
        <v>0</v>
      </c>
      <c r="W52" s="7">
        <f t="shared" si="14"/>
        <v>0</v>
      </c>
      <c r="X52" s="7">
        <f t="shared" si="15"/>
        <v>0</v>
      </c>
      <c r="Y52" s="7">
        <f t="shared" si="16"/>
        <v>0</v>
      </c>
      <c r="Z52" s="7">
        <f t="shared" si="17"/>
        <v>0</v>
      </c>
      <c r="AA52" s="7">
        <f t="shared" si="18"/>
        <v>0</v>
      </c>
    </row>
    <row r="53" spans="1:40" s="7" customFormat="1" ht="18.75" x14ac:dyDescent="0.3">
      <c r="A53" s="48" t="s">
        <v>23</v>
      </c>
      <c r="B53" s="58">
        <f>M13</f>
        <v>3</v>
      </c>
      <c r="C53" s="59">
        <f t="shared" ref="C53:I53" si="26">E38</f>
        <v>25.317907499999997</v>
      </c>
      <c r="D53" s="59">
        <f t="shared" si="26"/>
        <v>23.361714799999998</v>
      </c>
      <c r="E53" s="59">
        <f t="shared" si="26"/>
        <v>21.249055500000001</v>
      </c>
      <c r="F53" s="59">
        <f t="shared" si="26"/>
        <v>18.979929599999998</v>
      </c>
      <c r="G53" s="59">
        <f t="shared" si="26"/>
        <v>16.554337099999998</v>
      </c>
      <c r="H53" s="59">
        <f t="shared" si="26"/>
        <v>13.972277999999999</v>
      </c>
      <c r="I53" s="59">
        <f t="shared" si="26"/>
        <v>11.233752299999997</v>
      </c>
      <c r="J53" s="59">
        <f>L38</f>
        <v>8.3387599999999988</v>
      </c>
      <c r="M53" s="59">
        <f>C38</f>
        <v>28.760893099999997</v>
      </c>
      <c r="N53" s="59">
        <f>D38</f>
        <v>27.117633599999998</v>
      </c>
      <c r="P53" s="7">
        <f t="shared" si="7"/>
        <v>3</v>
      </c>
      <c r="Q53" s="7">
        <f t="shared" si="8"/>
        <v>3</v>
      </c>
      <c r="R53" s="7">
        <f t="shared" si="9"/>
        <v>3</v>
      </c>
      <c r="S53" s="7">
        <f t="shared" si="10"/>
        <v>3</v>
      </c>
      <c r="T53" s="7">
        <f t="shared" si="11"/>
        <v>3</v>
      </c>
      <c r="U53" s="7">
        <f t="shared" si="12"/>
        <v>3</v>
      </c>
      <c r="V53" s="7">
        <f t="shared" si="13"/>
        <v>3</v>
      </c>
      <c r="W53" s="7">
        <f t="shared" si="14"/>
        <v>3</v>
      </c>
      <c r="X53" s="7">
        <f t="shared" si="15"/>
        <v>0</v>
      </c>
      <c r="Y53" s="7">
        <f t="shared" si="16"/>
        <v>0</v>
      </c>
      <c r="Z53" s="7">
        <f t="shared" si="17"/>
        <v>3</v>
      </c>
      <c r="AA53" s="7">
        <f t="shared" si="18"/>
        <v>3</v>
      </c>
    </row>
    <row r="54" spans="1:40" s="7" customFormat="1" ht="18.75" x14ac:dyDescent="0.3">
      <c r="A54" s="48" t="s">
        <v>24</v>
      </c>
      <c r="B54" s="58">
        <f>N13</f>
        <v>4</v>
      </c>
      <c r="C54" s="59">
        <f t="shared" ref="C54:J54" si="27">D38</f>
        <v>27.117633599999998</v>
      </c>
      <c r="D54" s="59">
        <f t="shared" si="27"/>
        <v>25.317907499999997</v>
      </c>
      <c r="E54" s="59">
        <f t="shared" si="27"/>
        <v>23.361714799999998</v>
      </c>
      <c r="F54" s="59">
        <f t="shared" si="27"/>
        <v>21.249055500000001</v>
      </c>
      <c r="G54" s="59">
        <f t="shared" si="27"/>
        <v>18.979929599999998</v>
      </c>
      <c r="H54" s="59">
        <f t="shared" si="27"/>
        <v>16.554337099999998</v>
      </c>
      <c r="I54" s="59">
        <f t="shared" si="27"/>
        <v>13.972277999999999</v>
      </c>
      <c r="J54" s="59">
        <f t="shared" si="27"/>
        <v>11.233752299999997</v>
      </c>
      <c r="K54" s="59">
        <f>L38</f>
        <v>8.3387599999999988</v>
      </c>
      <c r="N54" s="59">
        <f>C38</f>
        <v>28.760893099999997</v>
      </c>
      <c r="P54" s="7">
        <f t="shared" si="7"/>
        <v>4</v>
      </c>
      <c r="Q54" s="7">
        <f t="shared" si="8"/>
        <v>4</v>
      </c>
      <c r="R54" s="7">
        <f t="shared" si="9"/>
        <v>4</v>
      </c>
      <c r="S54" s="7">
        <f t="shared" si="10"/>
        <v>4</v>
      </c>
      <c r="T54" s="7">
        <f t="shared" si="11"/>
        <v>4</v>
      </c>
      <c r="U54" s="7">
        <f t="shared" si="12"/>
        <v>4</v>
      </c>
      <c r="V54" s="7">
        <f t="shared" si="13"/>
        <v>4</v>
      </c>
      <c r="W54" s="7">
        <f t="shared" si="14"/>
        <v>4</v>
      </c>
      <c r="X54" s="7">
        <f t="shared" si="15"/>
        <v>4</v>
      </c>
      <c r="Y54" s="7">
        <f t="shared" si="16"/>
        <v>0</v>
      </c>
      <c r="Z54" s="7">
        <f t="shared" si="17"/>
        <v>0</v>
      </c>
      <c r="AA54" s="7">
        <f t="shared" si="18"/>
        <v>4</v>
      </c>
    </row>
    <row r="55" spans="1:40" s="7" customFormat="1" ht="15.75" x14ac:dyDescent="0.25">
      <c r="A55" s="60"/>
      <c r="B55" s="61" t="s">
        <v>40</v>
      </c>
      <c r="C55" s="57" t="s">
        <v>13</v>
      </c>
      <c r="D55" s="57" t="s">
        <v>14</v>
      </c>
      <c r="E55" s="57" t="s">
        <v>15</v>
      </c>
      <c r="F55" s="57" t="s">
        <v>16</v>
      </c>
      <c r="G55" s="57" t="s">
        <v>17</v>
      </c>
      <c r="H55" s="57" t="s">
        <v>18</v>
      </c>
      <c r="I55" s="57" t="s">
        <v>19</v>
      </c>
      <c r="J55" s="57" t="s">
        <v>20</v>
      </c>
      <c r="K55" s="57" t="s">
        <v>21</v>
      </c>
      <c r="L55" s="57" t="s">
        <v>22</v>
      </c>
      <c r="M55" s="57" t="s">
        <v>23</v>
      </c>
      <c r="N55" s="57" t="s">
        <v>24</v>
      </c>
      <c r="P55" s="57" t="s">
        <v>13</v>
      </c>
      <c r="Q55" s="57" t="s">
        <v>14</v>
      </c>
      <c r="R55" s="57" t="s">
        <v>15</v>
      </c>
      <c r="S55" s="57" t="s">
        <v>16</v>
      </c>
      <c r="T55" s="57" t="s">
        <v>17</v>
      </c>
      <c r="U55" s="57" t="s">
        <v>18</v>
      </c>
      <c r="V55" s="57" t="s">
        <v>19</v>
      </c>
      <c r="W55" s="57" t="s">
        <v>20</v>
      </c>
      <c r="X55" s="57" t="s">
        <v>21</v>
      </c>
      <c r="Y55" s="57" t="s">
        <v>22</v>
      </c>
      <c r="Z55" s="57" t="s">
        <v>23</v>
      </c>
      <c r="AA55" s="57" t="s">
        <v>24</v>
      </c>
      <c r="AC55" s="57" t="s">
        <v>13</v>
      </c>
      <c r="AD55" s="57" t="s">
        <v>14</v>
      </c>
      <c r="AE55" s="57" t="s">
        <v>15</v>
      </c>
      <c r="AF55" s="57" t="s">
        <v>16</v>
      </c>
      <c r="AG55" s="57" t="s">
        <v>17</v>
      </c>
      <c r="AH55" s="57" t="s">
        <v>18</v>
      </c>
      <c r="AI55" s="57" t="s">
        <v>19</v>
      </c>
      <c r="AJ55" s="57" t="s">
        <v>20</v>
      </c>
      <c r="AK55" s="57" t="s">
        <v>21</v>
      </c>
      <c r="AL55" s="57" t="s">
        <v>22</v>
      </c>
      <c r="AM55" s="57" t="s">
        <v>23</v>
      </c>
      <c r="AN55" s="57" t="s">
        <v>24</v>
      </c>
    </row>
    <row r="56" spans="1:40" s="7" customFormat="1" ht="15.75" x14ac:dyDescent="0.25">
      <c r="A56" s="62" t="s">
        <v>41</v>
      </c>
      <c r="B56" s="61" t="s">
        <v>29</v>
      </c>
      <c r="C56" s="57">
        <f t="shared" ref="C56:N56" si="28">SUM(C60:C71)</f>
        <v>899.70197129999997</v>
      </c>
      <c r="D56" s="57">
        <f t="shared" si="28"/>
        <v>1368.6369496999998</v>
      </c>
      <c r="E56" s="57">
        <f t="shared" si="28"/>
        <v>1481.3850958</v>
      </c>
      <c r="F56" s="57">
        <f t="shared" si="28"/>
        <v>1459.7635229999999</v>
      </c>
      <c r="G56" s="57">
        <f t="shared" si="28"/>
        <v>1338.0108961999999</v>
      </c>
      <c r="H56" s="57">
        <f t="shared" si="28"/>
        <v>1206.8702733999999</v>
      </c>
      <c r="I56" s="57">
        <f t="shared" si="28"/>
        <v>1066.3416545999999</v>
      </c>
      <c r="J56" s="57">
        <f t="shared" si="28"/>
        <v>916.42503979999992</v>
      </c>
      <c r="K56" s="57">
        <f t="shared" si="28"/>
        <v>741.25852569999995</v>
      </c>
      <c r="L56" s="57">
        <f t="shared" si="28"/>
        <v>561.04049099999997</v>
      </c>
      <c r="M56" s="57">
        <f t="shared" si="28"/>
        <v>365.27221939999993</v>
      </c>
      <c r="N56" s="57">
        <f t="shared" si="28"/>
        <v>288.46905009999995</v>
      </c>
      <c r="P56" s="7">
        <f>SUM(P43:P54)</f>
        <v>34</v>
      </c>
      <c r="Q56" s="7">
        <f t="shared" ref="Q56:AA56" si="29">SUM(Q43:Q54)</f>
        <v>50</v>
      </c>
      <c r="R56" s="7">
        <f t="shared" si="29"/>
        <v>57</v>
      </c>
      <c r="S56" s="7">
        <f t="shared" si="29"/>
        <v>60</v>
      </c>
      <c r="T56" s="7">
        <f t="shared" si="29"/>
        <v>60</v>
      </c>
      <c r="U56" s="7">
        <f t="shared" si="29"/>
        <v>60</v>
      </c>
      <c r="V56" s="7">
        <f t="shared" si="29"/>
        <v>60</v>
      </c>
      <c r="W56" s="7">
        <f t="shared" si="29"/>
        <v>60</v>
      </c>
      <c r="X56" s="7">
        <f t="shared" si="29"/>
        <v>57</v>
      </c>
      <c r="Y56" s="7">
        <f t="shared" si="29"/>
        <v>53</v>
      </c>
      <c r="Z56" s="7">
        <f t="shared" si="29"/>
        <v>32</v>
      </c>
      <c r="AA56" s="7">
        <f t="shared" si="29"/>
        <v>17</v>
      </c>
      <c r="AC56" s="63">
        <f>C56/P56</f>
        <v>26.461822685294116</v>
      </c>
      <c r="AD56" s="63">
        <f t="shared" ref="AD56:AN56" si="30">D56/Q56</f>
        <v>27.372738993999995</v>
      </c>
      <c r="AE56" s="63">
        <f t="shared" si="30"/>
        <v>25.989212207017545</v>
      </c>
      <c r="AF56" s="63">
        <f t="shared" si="30"/>
        <v>24.329392049999999</v>
      </c>
      <c r="AG56" s="63">
        <f t="shared" si="30"/>
        <v>22.300181603333332</v>
      </c>
      <c r="AH56" s="63">
        <f t="shared" si="30"/>
        <v>20.114504556666663</v>
      </c>
      <c r="AI56" s="63">
        <f t="shared" si="30"/>
        <v>17.772360909999996</v>
      </c>
      <c r="AJ56" s="63">
        <f t="shared" si="30"/>
        <v>15.273750663333333</v>
      </c>
      <c r="AK56" s="63">
        <f t="shared" si="30"/>
        <v>13.004535538596491</v>
      </c>
      <c r="AL56" s="63">
        <f t="shared" si="30"/>
        <v>10.585669641509433</v>
      </c>
      <c r="AM56" s="63">
        <f t="shared" si="30"/>
        <v>11.414756856249998</v>
      </c>
      <c r="AN56" s="63">
        <f t="shared" si="30"/>
        <v>16.968767652941175</v>
      </c>
    </row>
    <row r="57" spans="1:40" s="7" customFormat="1" ht="15.75" x14ac:dyDescent="0.25">
      <c r="A57" s="62" t="s">
        <v>42</v>
      </c>
      <c r="B57" s="61" t="s">
        <v>29</v>
      </c>
      <c r="C57" s="64">
        <f>C56*31</f>
        <v>27890.761110299998</v>
      </c>
      <c r="D57" s="64">
        <f>D56*28</f>
        <v>38321.834591599996</v>
      </c>
      <c r="E57" s="64">
        <f>E56*31</f>
        <v>45922.937969800005</v>
      </c>
      <c r="F57" s="64">
        <f>F56*30</f>
        <v>43792.905689999992</v>
      </c>
      <c r="G57" s="64">
        <f>G56*31</f>
        <v>41478.337782199997</v>
      </c>
      <c r="H57" s="64">
        <f>H56*30</f>
        <v>36206.108201999996</v>
      </c>
      <c r="I57" s="64">
        <f>I56*31</f>
        <v>33056.591292599995</v>
      </c>
      <c r="J57" s="64">
        <f>J56*31</f>
        <v>28409.176233799997</v>
      </c>
      <c r="K57" s="64">
        <f>K56*30</f>
        <v>22237.755771</v>
      </c>
      <c r="L57" s="64">
        <f>L56*31</f>
        <v>17392.255220999999</v>
      </c>
      <c r="M57" s="64">
        <f>M56*30</f>
        <v>10958.166581999998</v>
      </c>
      <c r="N57" s="64">
        <f>N56*31</f>
        <v>8942.5405530999979</v>
      </c>
    </row>
    <row r="58" spans="1:40" s="7" customFormat="1" x14ac:dyDescent="0.25"/>
    <row r="59" spans="1:40" s="7" customFormat="1" x14ac:dyDescent="0.25"/>
    <row r="60" spans="1:40" s="7" customFormat="1" x14ac:dyDescent="0.25">
      <c r="A60" s="48" t="s">
        <v>13</v>
      </c>
      <c r="C60" s="52">
        <f t="shared" ref="C60:N60" si="31">C43*$B43</f>
        <v>690.26143439999987</v>
      </c>
      <c r="D60" s="52">
        <f t="shared" si="31"/>
        <v>650.82320639999989</v>
      </c>
      <c r="E60" s="52">
        <f t="shared" si="31"/>
        <v>607.62977999999998</v>
      </c>
      <c r="F60" s="52">
        <f t="shared" si="31"/>
        <v>560.68115519999992</v>
      </c>
      <c r="G60" s="52">
        <f t="shared" si="31"/>
        <v>509.97733200000005</v>
      </c>
      <c r="H60" s="52">
        <f t="shared" si="31"/>
        <v>455.51831039999996</v>
      </c>
      <c r="I60" s="52">
        <f t="shared" si="31"/>
        <v>397.30409039999995</v>
      </c>
      <c r="J60" s="52">
        <f t="shared" si="31"/>
        <v>335.33467199999996</v>
      </c>
      <c r="K60" s="52">
        <f t="shared" si="31"/>
        <v>269.61005519999992</v>
      </c>
      <c r="L60" s="52">
        <f t="shared" si="31"/>
        <v>200.13023999999996</v>
      </c>
      <c r="M60" s="52">
        <f t="shared" si="31"/>
        <v>0</v>
      </c>
      <c r="N60" s="52">
        <f t="shared" si="31"/>
        <v>0</v>
      </c>
    </row>
    <row r="61" spans="1:40" s="7" customFormat="1" x14ac:dyDescent="0.25">
      <c r="A61" s="48" t="s">
        <v>14</v>
      </c>
      <c r="C61" s="52">
        <f t="shared" ref="C61:N61" si="32">C44*$B44</f>
        <v>0</v>
      </c>
      <c r="D61" s="52">
        <f t="shared" si="32"/>
        <v>546.45696889999999</v>
      </c>
      <c r="E61" s="52">
        <f t="shared" si="32"/>
        <v>515.23503840000001</v>
      </c>
      <c r="F61" s="52">
        <f t="shared" si="32"/>
        <v>481.04024249999992</v>
      </c>
      <c r="G61" s="52">
        <f t="shared" si="32"/>
        <v>443.87258119999996</v>
      </c>
      <c r="H61" s="52">
        <f t="shared" si="32"/>
        <v>403.7320545</v>
      </c>
      <c r="I61" s="52">
        <f t="shared" si="32"/>
        <v>360.61866239999995</v>
      </c>
      <c r="J61" s="52">
        <f t="shared" si="32"/>
        <v>314.53240489999996</v>
      </c>
      <c r="K61" s="52">
        <f t="shared" si="32"/>
        <v>265.47328199999998</v>
      </c>
      <c r="L61" s="52">
        <f t="shared" si="32"/>
        <v>213.44129369999996</v>
      </c>
      <c r="M61" s="52">
        <f t="shared" si="32"/>
        <v>158.43643999999998</v>
      </c>
      <c r="N61" s="52">
        <f t="shared" si="32"/>
        <v>0</v>
      </c>
    </row>
    <row r="62" spans="1:40" s="7" customFormat="1" x14ac:dyDescent="0.25">
      <c r="A62" s="48" t="s">
        <v>43</v>
      </c>
      <c r="C62" s="52">
        <f t="shared" ref="C62:N62" si="33">C45*$B45</f>
        <v>0</v>
      </c>
      <c r="D62" s="52">
        <f t="shared" si="33"/>
        <v>0</v>
      </c>
      <c r="E62" s="52">
        <f t="shared" si="33"/>
        <v>201.32625169999997</v>
      </c>
      <c r="F62" s="52">
        <f t="shared" si="33"/>
        <v>189.82343519999998</v>
      </c>
      <c r="G62" s="52">
        <f t="shared" si="33"/>
        <v>177.22535249999999</v>
      </c>
      <c r="H62" s="52">
        <f t="shared" si="33"/>
        <v>163.5320036</v>
      </c>
      <c r="I62" s="52">
        <f t="shared" si="33"/>
        <v>148.74338850000001</v>
      </c>
      <c r="J62" s="52">
        <f t="shared" si="33"/>
        <v>132.8595072</v>
      </c>
      <c r="K62" s="52">
        <f t="shared" si="33"/>
        <v>115.88035969999999</v>
      </c>
      <c r="L62" s="52">
        <f t="shared" si="33"/>
        <v>97.805945999999992</v>
      </c>
      <c r="M62" s="52">
        <f t="shared" si="33"/>
        <v>78.636266099999986</v>
      </c>
      <c r="N62" s="52">
        <f t="shared" si="33"/>
        <v>58.37131999999999</v>
      </c>
    </row>
    <row r="63" spans="1:40" s="7" customFormat="1" x14ac:dyDescent="0.25">
      <c r="A63" s="48" t="s">
        <v>44</v>
      </c>
      <c r="C63" s="52">
        <f t="shared" ref="C63:N63" si="34">C46*$B46</f>
        <v>25.016279999999995</v>
      </c>
      <c r="D63" s="52">
        <f t="shared" si="34"/>
        <v>0</v>
      </c>
      <c r="E63" s="52">
        <f t="shared" si="34"/>
        <v>0</v>
      </c>
      <c r="F63" s="52">
        <f t="shared" si="34"/>
        <v>86.282679299999984</v>
      </c>
      <c r="G63" s="52">
        <f t="shared" si="34"/>
        <v>81.352900799999986</v>
      </c>
      <c r="H63" s="52">
        <f t="shared" si="34"/>
        <v>75.953722499999998</v>
      </c>
      <c r="I63" s="52">
        <f t="shared" si="34"/>
        <v>70.08514439999999</v>
      </c>
      <c r="J63" s="52">
        <f t="shared" si="34"/>
        <v>63.747166500000006</v>
      </c>
      <c r="K63" s="52">
        <f t="shared" si="34"/>
        <v>56.939788799999995</v>
      </c>
      <c r="L63" s="52">
        <f t="shared" si="34"/>
        <v>49.663011299999994</v>
      </c>
      <c r="M63" s="52">
        <f t="shared" si="34"/>
        <v>41.916833999999994</v>
      </c>
      <c r="N63" s="52">
        <f t="shared" si="34"/>
        <v>33.70125689999999</v>
      </c>
    </row>
    <row r="64" spans="1:40" s="7" customFormat="1" x14ac:dyDescent="0.25">
      <c r="A64" s="48" t="s">
        <v>17</v>
      </c>
      <c r="C64" s="52">
        <f t="shared" ref="C64:N64" si="35">C47*$B47</f>
        <v>0</v>
      </c>
      <c r="D64" s="52">
        <f t="shared" si="35"/>
        <v>0</v>
      </c>
      <c r="E64" s="52">
        <f t="shared" si="35"/>
        <v>0</v>
      </c>
      <c r="F64" s="52">
        <f t="shared" si="35"/>
        <v>0</v>
      </c>
      <c r="G64" s="52">
        <f t="shared" si="35"/>
        <v>0</v>
      </c>
      <c r="H64" s="52">
        <f t="shared" si="35"/>
        <v>0</v>
      </c>
      <c r="I64" s="52">
        <f t="shared" si="35"/>
        <v>0</v>
      </c>
      <c r="J64" s="52">
        <f t="shared" si="35"/>
        <v>0</v>
      </c>
      <c r="K64" s="52">
        <f t="shared" si="35"/>
        <v>0</v>
      </c>
      <c r="L64" s="52">
        <f t="shared" si="35"/>
        <v>0</v>
      </c>
      <c r="M64" s="52">
        <f t="shared" si="35"/>
        <v>0</v>
      </c>
      <c r="N64" s="52">
        <f t="shared" si="35"/>
        <v>0</v>
      </c>
    </row>
    <row r="65" spans="1:14" s="7" customFormat="1" x14ac:dyDescent="0.25">
      <c r="A65" s="48" t="s">
        <v>45</v>
      </c>
      <c r="C65" s="52">
        <f t="shared" ref="C65:N65" si="36">C48*$B48</f>
        <v>0</v>
      </c>
      <c r="D65" s="52">
        <f t="shared" si="36"/>
        <v>0</v>
      </c>
      <c r="E65" s="52">
        <f t="shared" si="36"/>
        <v>0</v>
      </c>
      <c r="F65" s="52">
        <f t="shared" si="36"/>
        <v>0</v>
      </c>
      <c r="G65" s="52">
        <f t="shared" si="36"/>
        <v>0</v>
      </c>
      <c r="H65" s="52">
        <f t="shared" si="36"/>
        <v>0</v>
      </c>
      <c r="I65" s="52">
        <f t="shared" si="36"/>
        <v>0</v>
      </c>
      <c r="J65" s="52">
        <f t="shared" si="36"/>
        <v>0</v>
      </c>
      <c r="K65" s="52">
        <f t="shared" si="36"/>
        <v>0</v>
      </c>
      <c r="L65" s="52">
        <f t="shared" si="36"/>
        <v>0</v>
      </c>
      <c r="M65" s="52">
        <f t="shared" si="36"/>
        <v>0</v>
      </c>
      <c r="N65" s="52">
        <f t="shared" si="36"/>
        <v>0</v>
      </c>
    </row>
    <row r="66" spans="1:14" s="7" customFormat="1" x14ac:dyDescent="0.25">
      <c r="A66" s="48" t="s">
        <v>46</v>
      </c>
      <c r="C66" s="52">
        <f t="shared" ref="C66:N66" si="37">C49*$B49</f>
        <v>0</v>
      </c>
      <c r="D66" s="52">
        <f t="shared" si="37"/>
        <v>0</v>
      </c>
      <c r="E66" s="52">
        <f t="shared" si="37"/>
        <v>0</v>
      </c>
      <c r="F66" s="52">
        <f t="shared" si="37"/>
        <v>0</v>
      </c>
      <c r="G66" s="52">
        <f t="shared" si="37"/>
        <v>0</v>
      </c>
      <c r="H66" s="52">
        <f t="shared" si="37"/>
        <v>0</v>
      </c>
      <c r="I66" s="52">
        <f t="shared" si="37"/>
        <v>0</v>
      </c>
      <c r="J66" s="52">
        <f t="shared" si="37"/>
        <v>0</v>
      </c>
      <c r="K66" s="52">
        <f t="shared" si="37"/>
        <v>0</v>
      </c>
      <c r="L66" s="52">
        <f t="shared" si="37"/>
        <v>0</v>
      </c>
      <c r="M66" s="52">
        <f t="shared" si="37"/>
        <v>0</v>
      </c>
      <c r="N66" s="52">
        <f t="shared" si="37"/>
        <v>0</v>
      </c>
    </row>
    <row r="67" spans="1:14" s="7" customFormat="1" x14ac:dyDescent="0.25">
      <c r="A67" s="48" t="s">
        <v>47</v>
      </c>
      <c r="C67" s="52">
        <f t="shared" ref="C67:N67" si="38">C50*$B50</f>
        <v>0</v>
      </c>
      <c r="D67" s="52">
        <f t="shared" si="38"/>
        <v>0</v>
      </c>
      <c r="E67" s="52">
        <f t="shared" si="38"/>
        <v>0</v>
      </c>
      <c r="F67" s="52">
        <f t="shared" si="38"/>
        <v>0</v>
      </c>
      <c r="G67" s="52">
        <f t="shared" si="38"/>
        <v>0</v>
      </c>
      <c r="H67" s="52">
        <f t="shared" si="38"/>
        <v>0</v>
      </c>
      <c r="I67" s="52">
        <f t="shared" si="38"/>
        <v>0</v>
      </c>
      <c r="J67" s="52">
        <f t="shared" si="38"/>
        <v>0</v>
      </c>
      <c r="K67" s="52">
        <f t="shared" si="38"/>
        <v>0</v>
      </c>
      <c r="L67" s="52">
        <f t="shared" si="38"/>
        <v>0</v>
      </c>
      <c r="M67" s="52">
        <f t="shared" si="38"/>
        <v>0</v>
      </c>
      <c r="N67" s="52">
        <f t="shared" si="38"/>
        <v>0</v>
      </c>
    </row>
    <row r="68" spans="1:14" s="7" customFormat="1" x14ac:dyDescent="0.25">
      <c r="A68" s="48" t="s">
        <v>48</v>
      </c>
      <c r="C68" s="52">
        <f t="shared" ref="C68:N68" si="39">C51*$B51</f>
        <v>0</v>
      </c>
      <c r="D68" s="52">
        <f t="shared" si="39"/>
        <v>0</v>
      </c>
      <c r="E68" s="52">
        <f t="shared" si="39"/>
        <v>0</v>
      </c>
      <c r="F68" s="52">
        <f t="shared" si="39"/>
        <v>0</v>
      </c>
      <c r="G68" s="52">
        <f t="shared" si="39"/>
        <v>0</v>
      </c>
      <c r="H68" s="52">
        <f t="shared" si="39"/>
        <v>0</v>
      </c>
      <c r="I68" s="52">
        <f t="shared" si="39"/>
        <v>0</v>
      </c>
      <c r="J68" s="52">
        <f t="shared" si="39"/>
        <v>0</v>
      </c>
      <c r="K68" s="52">
        <f t="shared" si="39"/>
        <v>0</v>
      </c>
      <c r="L68" s="52">
        <f t="shared" si="39"/>
        <v>0</v>
      </c>
      <c r="M68" s="52">
        <f t="shared" si="39"/>
        <v>0</v>
      </c>
      <c r="N68" s="52">
        <f t="shared" si="39"/>
        <v>0</v>
      </c>
    </row>
    <row r="69" spans="1:14" s="7" customFormat="1" x14ac:dyDescent="0.25">
      <c r="A69" s="48" t="s">
        <v>22</v>
      </c>
      <c r="C69" s="52">
        <f t="shared" ref="C69:N69" si="40">C52*$B52</f>
        <v>0</v>
      </c>
      <c r="D69" s="52">
        <f t="shared" si="40"/>
        <v>0</v>
      </c>
      <c r="E69" s="52">
        <f t="shared" si="40"/>
        <v>0</v>
      </c>
      <c r="F69" s="52">
        <f t="shared" si="40"/>
        <v>0</v>
      </c>
      <c r="G69" s="52">
        <f t="shared" si="40"/>
        <v>0</v>
      </c>
      <c r="H69" s="52">
        <f t="shared" si="40"/>
        <v>0</v>
      </c>
      <c r="I69" s="52">
        <f t="shared" si="40"/>
        <v>0</v>
      </c>
      <c r="J69" s="52">
        <f t="shared" si="40"/>
        <v>0</v>
      </c>
      <c r="K69" s="52">
        <f t="shared" si="40"/>
        <v>0</v>
      </c>
      <c r="L69" s="52">
        <f t="shared" si="40"/>
        <v>0</v>
      </c>
      <c r="M69" s="52">
        <f t="shared" si="40"/>
        <v>0</v>
      </c>
      <c r="N69" s="52">
        <f t="shared" si="40"/>
        <v>0</v>
      </c>
    </row>
    <row r="70" spans="1:14" s="7" customFormat="1" x14ac:dyDescent="0.25">
      <c r="A70" s="48" t="s">
        <v>23</v>
      </c>
      <c r="C70" s="52">
        <f t="shared" ref="C70:N70" si="41">C53*$B53</f>
        <v>75.953722499999998</v>
      </c>
      <c r="D70" s="52">
        <f t="shared" si="41"/>
        <v>70.08514439999999</v>
      </c>
      <c r="E70" s="52">
        <f t="shared" si="41"/>
        <v>63.747166500000006</v>
      </c>
      <c r="F70" s="52">
        <f t="shared" si="41"/>
        <v>56.939788799999995</v>
      </c>
      <c r="G70" s="52">
        <f t="shared" si="41"/>
        <v>49.663011299999994</v>
      </c>
      <c r="H70" s="52">
        <f t="shared" si="41"/>
        <v>41.916833999999994</v>
      </c>
      <c r="I70" s="52">
        <f t="shared" si="41"/>
        <v>33.70125689999999</v>
      </c>
      <c r="J70" s="52">
        <f t="shared" si="41"/>
        <v>25.016279999999995</v>
      </c>
      <c r="K70" s="52">
        <f t="shared" si="41"/>
        <v>0</v>
      </c>
      <c r="L70" s="52">
        <f t="shared" si="41"/>
        <v>0</v>
      </c>
      <c r="M70" s="52">
        <f t="shared" si="41"/>
        <v>86.282679299999984</v>
      </c>
      <c r="N70" s="52">
        <f t="shared" si="41"/>
        <v>81.352900799999986</v>
      </c>
    </row>
    <row r="71" spans="1:14" s="7" customFormat="1" x14ac:dyDescent="0.25">
      <c r="A71" s="48" t="s">
        <v>24</v>
      </c>
      <c r="C71" s="52">
        <f t="shared" ref="C71:N71" si="42">C54*$B54</f>
        <v>108.47053439999999</v>
      </c>
      <c r="D71" s="52">
        <f t="shared" si="42"/>
        <v>101.27162999999999</v>
      </c>
      <c r="E71" s="52">
        <f t="shared" si="42"/>
        <v>93.446859199999992</v>
      </c>
      <c r="F71" s="52">
        <f t="shared" si="42"/>
        <v>84.996222000000003</v>
      </c>
      <c r="G71" s="52">
        <f t="shared" si="42"/>
        <v>75.919718399999994</v>
      </c>
      <c r="H71" s="52">
        <f t="shared" si="42"/>
        <v>66.217348399999992</v>
      </c>
      <c r="I71" s="52">
        <f t="shared" si="42"/>
        <v>55.889111999999997</v>
      </c>
      <c r="J71" s="52">
        <f t="shared" si="42"/>
        <v>44.935009199999989</v>
      </c>
      <c r="K71" s="52">
        <f t="shared" si="42"/>
        <v>33.355039999999995</v>
      </c>
      <c r="L71" s="52">
        <f t="shared" si="42"/>
        <v>0</v>
      </c>
      <c r="M71" s="52">
        <f t="shared" si="42"/>
        <v>0</v>
      </c>
      <c r="N71" s="52">
        <f t="shared" si="42"/>
        <v>115.04357239999999</v>
      </c>
    </row>
    <row r="72" spans="1:14" s="7" customFormat="1" x14ac:dyDescent="0.25"/>
    <row r="73" spans="1:14" s="7" customFormat="1" x14ac:dyDescent="0.25"/>
    <row r="74" spans="1:14" s="7" customFormat="1" x14ac:dyDescent="0.25"/>
    <row r="75" spans="1:14" s="7" customFormat="1" x14ac:dyDescent="0.25"/>
    <row r="76" spans="1:14" s="7" customFormat="1" x14ac:dyDescent="0.25"/>
    <row r="77" spans="1:14" s="7" customFormat="1" x14ac:dyDescent="0.25"/>
    <row r="78" spans="1:14" s="7" customFormat="1" x14ac:dyDescent="0.25"/>
    <row r="79" spans="1:14" s="7" customFormat="1" x14ac:dyDescent="0.25"/>
    <row r="80" spans="1:14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pans="15:16" s="7" customFormat="1" x14ac:dyDescent="0.25"/>
    <row r="130" spans="15:16" s="7" customFormat="1" x14ac:dyDescent="0.25"/>
    <row r="131" spans="15:16" s="7" customFormat="1" x14ac:dyDescent="0.25"/>
    <row r="132" spans="15:16" s="7" customFormat="1" x14ac:dyDescent="0.25"/>
    <row r="133" spans="15:16" s="7" customFormat="1" x14ac:dyDescent="0.25"/>
    <row r="134" spans="15:16" s="7" customFormat="1" x14ac:dyDescent="0.25"/>
    <row r="135" spans="15:16" s="7" customFormat="1" x14ac:dyDescent="0.25"/>
    <row r="136" spans="15:16" s="7" customFormat="1" x14ac:dyDescent="0.25"/>
    <row r="137" spans="15:16" s="7" customFormat="1" x14ac:dyDescent="0.25"/>
    <row r="138" spans="15:16" s="7" customFormat="1" x14ac:dyDescent="0.25"/>
    <row r="139" spans="15:16" s="7" customFormat="1" x14ac:dyDescent="0.25"/>
    <row r="140" spans="15:16" s="65" customFormat="1" x14ac:dyDescent="0.25">
      <c r="O140" s="7"/>
      <c r="P140" s="7"/>
    </row>
    <row r="141" spans="15:16" s="65" customFormat="1" x14ac:dyDescent="0.25">
      <c r="O141" s="7"/>
      <c r="P141" s="7"/>
    </row>
    <row r="142" spans="15:16" s="65" customFormat="1" x14ac:dyDescent="0.25">
      <c r="O142" s="7"/>
      <c r="P142" s="7"/>
    </row>
    <row r="143" spans="15:16" s="65" customFormat="1" x14ac:dyDescent="0.25">
      <c r="O143" s="7"/>
      <c r="P143" s="7"/>
    </row>
    <row r="144" spans="15:16" s="65" customFormat="1" x14ac:dyDescent="0.25">
      <c r="O144" s="7"/>
      <c r="P144" s="7"/>
    </row>
    <row r="145" spans="15:16" s="65" customFormat="1" x14ac:dyDescent="0.25">
      <c r="O145" s="7"/>
      <c r="P145" s="7"/>
    </row>
    <row r="146" spans="15:16" s="65" customFormat="1" x14ac:dyDescent="0.25">
      <c r="O146" s="7"/>
      <c r="P146" s="7"/>
    </row>
    <row r="147" spans="15:16" s="65" customFormat="1" x14ac:dyDescent="0.25">
      <c r="O147" s="7"/>
      <c r="P147" s="7"/>
    </row>
    <row r="148" spans="15:16" s="65" customFormat="1" x14ac:dyDescent="0.25">
      <c r="O148" s="7"/>
      <c r="P148" s="7"/>
    </row>
    <row r="149" spans="15:16" s="65" customFormat="1" x14ac:dyDescent="0.25">
      <c r="O149" s="7"/>
      <c r="P149" s="7"/>
    </row>
    <row r="150" spans="15:16" s="65" customFormat="1" x14ac:dyDescent="0.25">
      <c r="O150" s="7"/>
      <c r="P150" s="7"/>
    </row>
    <row r="151" spans="15:16" s="65" customFormat="1" x14ac:dyDescent="0.25">
      <c r="O151" s="7"/>
      <c r="P151" s="7"/>
    </row>
    <row r="152" spans="15:16" s="65" customFormat="1" x14ac:dyDescent="0.25">
      <c r="O152" s="7"/>
      <c r="P152" s="7"/>
    </row>
    <row r="153" spans="15:16" s="65" customFormat="1" x14ac:dyDescent="0.25">
      <c r="O153" s="7"/>
      <c r="P153" s="7"/>
    </row>
    <row r="154" spans="15:16" s="65" customFormat="1" x14ac:dyDescent="0.25">
      <c r="O154" s="7"/>
      <c r="P154" s="7"/>
    </row>
    <row r="155" spans="15:16" s="65" customFormat="1" x14ac:dyDescent="0.25">
      <c r="O155" s="7"/>
      <c r="P155" s="7"/>
    </row>
    <row r="156" spans="15:16" s="65" customFormat="1" x14ac:dyDescent="0.25">
      <c r="O156" s="7"/>
      <c r="P156" s="7"/>
    </row>
    <row r="157" spans="15:16" s="65" customFormat="1" x14ac:dyDescent="0.25">
      <c r="O157" s="7"/>
      <c r="P157" s="7"/>
    </row>
    <row r="158" spans="15:16" s="65" customFormat="1" x14ac:dyDescent="0.25">
      <c r="O158" s="7"/>
      <c r="P158" s="7"/>
    </row>
    <row r="159" spans="15:16" s="8" customFormat="1" x14ac:dyDescent="0.25">
      <c r="O159" s="7"/>
      <c r="P159" s="7"/>
    </row>
    <row r="160" spans="15:16" s="8" customFormat="1" x14ac:dyDescent="0.25">
      <c r="O160" s="7"/>
      <c r="P160" s="7"/>
    </row>
  </sheetData>
  <sheetProtection password="E51B" sheet="1" objects="1" scenarios="1"/>
  <phoneticPr fontId="36" type="noConversion"/>
  <pageMargins left="0.35" right="0.25" top="0.6" bottom="0.74803149606299213" header="0.31496062992125984" footer="0.31496062992125984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Guggl1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</dc:creator>
  <cp:lastModifiedBy>Veronika Winner</cp:lastModifiedBy>
  <cp:lastPrinted>2018-03-05T10:28:57Z</cp:lastPrinted>
  <dcterms:created xsi:type="dcterms:W3CDTF">2009-03-07T13:54:10Z</dcterms:created>
  <dcterms:modified xsi:type="dcterms:W3CDTF">2018-03-05T12:47:15Z</dcterms:modified>
</cp:coreProperties>
</file>